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1325" windowHeight="6540" activeTab="0"/>
  </bookViews>
  <sheets>
    <sheet name="Блок А" sheetId="1" r:id="rId1"/>
    <sheet name="Блок B" sheetId="2" r:id="rId2"/>
    <sheet name="Блок C" sheetId="3" r:id="rId3"/>
    <sheet name="Блок D" sheetId="4" r:id="rId4"/>
    <sheet name="Блок E" sheetId="5" r:id="rId5"/>
  </sheets>
  <definedNames/>
  <calcPr fullCalcOnLoad="1"/>
</workbook>
</file>

<file path=xl/sharedStrings.xml><?xml version="1.0" encoding="utf-8"?>
<sst xmlns="http://schemas.openxmlformats.org/spreadsheetml/2006/main" count="298" uniqueCount="130">
  <si>
    <t>коеф.ид.ч.</t>
  </si>
  <si>
    <t>м.кв.</t>
  </si>
  <si>
    <t>%</t>
  </si>
  <si>
    <t>АП.10</t>
  </si>
  <si>
    <t>АП.11</t>
  </si>
  <si>
    <t>АП.A1</t>
  </si>
  <si>
    <t>АП.A2</t>
  </si>
  <si>
    <t>АП.A3</t>
  </si>
  <si>
    <t>АП.А4</t>
  </si>
  <si>
    <t>АП.А5</t>
  </si>
  <si>
    <t>АП.А6</t>
  </si>
  <si>
    <t>АП.А7</t>
  </si>
  <si>
    <t>АП.А8</t>
  </si>
  <si>
    <t>АП.А9</t>
  </si>
  <si>
    <t>АП.B1</t>
  </si>
  <si>
    <t>АП.B2</t>
  </si>
  <si>
    <t>АП.B3</t>
  </si>
  <si>
    <t>АП.B4</t>
  </si>
  <si>
    <t>АП.B5</t>
  </si>
  <si>
    <t>АП.B6</t>
  </si>
  <si>
    <t>АП.B7</t>
  </si>
  <si>
    <t>АП.B8</t>
  </si>
  <si>
    <t>АП.B9</t>
  </si>
  <si>
    <t>АП.B10</t>
  </si>
  <si>
    <t>АП.B11</t>
  </si>
  <si>
    <t>АП.B12</t>
  </si>
  <si>
    <t>АП.B13</t>
  </si>
  <si>
    <t>АП.B14</t>
  </si>
  <si>
    <t>АП.B15</t>
  </si>
  <si>
    <t>АП.C1</t>
  </si>
  <si>
    <t>АП.C2</t>
  </si>
  <si>
    <t>АП.C3</t>
  </si>
  <si>
    <t>АП.C4</t>
  </si>
  <si>
    <t>АП.C5</t>
  </si>
  <si>
    <t>АП.C6</t>
  </si>
  <si>
    <t>АП.C7</t>
  </si>
  <si>
    <t>АП.C8</t>
  </si>
  <si>
    <t>АП.C9</t>
  </si>
  <si>
    <t>АП.C10</t>
  </si>
  <si>
    <t>АП.C11</t>
  </si>
  <si>
    <t>АП.C12</t>
  </si>
  <si>
    <t>АП.C13</t>
  </si>
  <si>
    <t>АП.C14</t>
  </si>
  <si>
    <t>АП.C15</t>
  </si>
  <si>
    <t>АП.C16</t>
  </si>
  <si>
    <t>АП.C17</t>
  </si>
  <si>
    <t>АП.C18</t>
  </si>
  <si>
    <t>АП.D1</t>
  </si>
  <si>
    <t>АП.D2</t>
  </si>
  <si>
    <t>АП.D3</t>
  </si>
  <si>
    <t>АП.D4</t>
  </si>
  <si>
    <t>АП.D5</t>
  </si>
  <si>
    <t>АП.D6</t>
  </si>
  <si>
    <t>АП.D7</t>
  </si>
  <si>
    <t>АП.D8</t>
  </si>
  <si>
    <t>АП.D9</t>
  </si>
  <si>
    <t>АП.D10</t>
  </si>
  <si>
    <t>АП.D11</t>
  </si>
  <si>
    <t>АП.D12</t>
  </si>
  <si>
    <t>АП.D13</t>
  </si>
  <si>
    <t>АП.D14</t>
  </si>
  <si>
    <t>АП.D15</t>
  </si>
  <si>
    <t>АП.D16</t>
  </si>
  <si>
    <t>АП.D17</t>
  </si>
  <si>
    <t>АП.D18</t>
  </si>
  <si>
    <t>АП.E1</t>
  </si>
  <si>
    <t>АП.E2</t>
  </si>
  <si>
    <t>АП.E3</t>
  </si>
  <si>
    <t>АП.E4</t>
  </si>
  <si>
    <t>АП.E5</t>
  </si>
  <si>
    <t>АП.E6</t>
  </si>
  <si>
    <t>АП.E7</t>
  </si>
  <si>
    <t>АП.E8</t>
  </si>
  <si>
    <t>АП.E9</t>
  </si>
  <si>
    <t>АП.E10</t>
  </si>
  <si>
    <t>АП.E11</t>
  </si>
  <si>
    <t>АП.E12</t>
  </si>
  <si>
    <t>АП.E13</t>
  </si>
  <si>
    <t>АП.E14</t>
  </si>
  <si>
    <t>АП.E15</t>
  </si>
  <si>
    <t>АП.E16</t>
  </si>
  <si>
    <t>АП.E17</t>
  </si>
  <si>
    <t>АП.E18</t>
  </si>
  <si>
    <t>АП.E19</t>
  </si>
  <si>
    <t>АП.E20</t>
  </si>
  <si>
    <t>АП.E21</t>
  </si>
  <si>
    <t>АП.E22</t>
  </si>
  <si>
    <t>АП.E23</t>
  </si>
  <si>
    <t>АП.E24</t>
  </si>
  <si>
    <t>АП.E25</t>
  </si>
  <si>
    <t>АП.E26</t>
  </si>
  <si>
    <t>АП.E27</t>
  </si>
  <si>
    <t>АП.E28</t>
  </si>
  <si>
    <t>АП.C19</t>
  </si>
  <si>
    <t>АП.C20</t>
  </si>
  <si>
    <t>АП.C21</t>
  </si>
  <si>
    <t>АП.C22</t>
  </si>
  <si>
    <t>АП.D19</t>
  </si>
  <si>
    <t>АП.D20</t>
  </si>
  <si>
    <t>АП.D22</t>
  </si>
  <si>
    <t>АП.D21</t>
  </si>
  <si>
    <t>price</t>
  </si>
  <si>
    <t>1  bedroo</t>
  </si>
  <si>
    <t>АП.Е0</t>
  </si>
  <si>
    <t>2  bedrooms</t>
  </si>
  <si>
    <t>2 bedrooms/2 спальни</t>
  </si>
  <si>
    <t>1 bedroom/спальня</t>
  </si>
  <si>
    <t>1 bedroom/1 спальня</t>
  </si>
  <si>
    <t xml:space="preserve"> I</t>
  </si>
  <si>
    <t xml:space="preserve"> II</t>
  </si>
  <si>
    <t xml:space="preserve"> III</t>
  </si>
  <si>
    <t xml:space="preserve"> IV</t>
  </si>
  <si>
    <t>Цена</t>
  </si>
  <si>
    <t>цена/кв.м.</t>
  </si>
  <si>
    <t>В С. РАВДА, БЛОК "А"/Block A</t>
  </si>
  <si>
    <t>Floor/Этаж</t>
  </si>
  <si>
    <t>No</t>
  </si>
  <si>
    <t>Жилая площадь/Living area</t>
  </si>
  <si>
    <t>Общие части/Common parts</t>
  </si>
  <si>
    <t>Общая площадь/Total area</t>
  </si>
  <si>
    <t>price/per sq.m.</t>
  </si>
  <si>
    <t xml:space="preserve"> V</t>
  </si>
  <si>
    <t>studio/студио</t>
  </si>
  <si>
    <t>2 bedroom/2 спальни</t>
  </si>
  <si>
    <t>2 bedroom/2 спальниs</t>
  </si>
  <si>
    <t>19.01.2010</t>
  </si>
  <si>
    <t xml:space="preserve">  В С. РАВДА, БЛОК "B"/Block B</t>
  </si>
  <si>
    <t xml:space="preserve"> В С. РАВДА, БЛОК "C"/Block C</t>
  </si>
  <si>
    <t xml:space="preserve"> В С. РАВДА, БЛОК "D"/Block D</t>
  </si>
  <si>
    <t xml:space="preserve"> В С. РАВДА, БЛОК "E"/Block 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</si>
</sst>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"/>
    <numFmt numFmtId="195" formatCode="[$-402]dd\ mmmm\ yyyy\ &quot;г.&quot;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Alignment="1">
      <alignment/>
    </xf>
    <xf numFmtId="194" fontId="0" fillId="0" borderId="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19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9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94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9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94" fontId="8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94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94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94" fontId="8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94" fontId="8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4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94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94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9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E1">
      <selection activeCell="M5" sqref="M5"/>
    </sheetView>
  </sheetViews>
  <sheetFormatPr defaultColWidth="9.140625" defaultRowHeight="12.75"/>
  <cols>
    <col min="1" max="1" width="4.57421875" style="0" customWidth="1"/>
    <col min="2" max="2" width="10.7109375" style="91" customWidth="1"/>
    <col min="3" max="3" width="10.8515625" style="91" customWidth="1"/>
    <col min="4" max="4" width="20.421875" style="91" customWidth="1"/>
    <col min="5" max="5" width="14.140625" style="91" customWidth="1"/>
    <col min="6" max="6" width="10.57421875" style="91" hidden="1" customWidth="1"/>
    <col min="7" max="7" width="13.8515625" style="92" customWidth="1"/>
    <col min="8" max="8" width="14.00390625" style="91" customWidth="1"/>
    <col min="9" max="9" width="9.7109375" style="93" customWidth="1"/>
    <col min="10" max="10" width="11.8515625" style="93" customWidth="1"/>
    <col min="13" max="13" width="10.8515625" style="16" customWidth="1"/>
    <col min="14" max="14" width="9.140625" style="16" customWidth="1"/>
  </cols>
  <sheetData>
    <row r="1" spans="2:10" ht="12.75">
      <c r="B1" s="177" t="s">
        <v>114</v>
      </c>
      <c r="C1" s="178"/>
      <c r="D1" s="178"/>
      <c r="E1" s="178"/>
      <c r="F1" s="178"/>
      <c r="G1" s="178"/>
      <c r="H1" s="178"/>
      <c r="I1" s="178"/>
      <c r="J1" s="178"/>
    </row>
    <row r="2" ht="12.75">
      <c r="J2" s="176" t="s">
        <v>125</v>
      </c>
    </row>
    <row r="4" spans="2:10" ht="38.25">
      <c r="B4" s="182" t="s">
        <v>115</v>
      </c>
      <c r="C4" s="182" t="s">
        <v>116</v>
      </c>
      <c r="D4" s="94"/>
      <c r="E4" s="95" t="s">
        <v>117</v>
      </c>
      <c r="F4" s="95" t="s">
        <v>0</v>
      </c>
      <c r="G4" s="96" t="s">
        <v>118</v>
      </c>
      <c r="H4" s="97" t="s">
        <v>119</v>
      </c>
      <c r="I4" s="95" t="s">
        <v>113</v>
      </c>
      <c r="J4" s="95" t="s">
        <v>112</v>
      </c>
    </row>
    <row r="5" spans="2:10" ht="25.5">
      <c r="B5" s="183"/>
      <c r="C5" s="183"/>
      <c r="D5" s="98"/>
      <c r="E5" s="95" t="s">
        <v>1</v>
      </c>
      <c r="F5" s="95" t="s">
        <v>2</v>
      </c>
      <c r="G5" s="96" t="s">
        <v>1</v>
      </c>
      <c r="H5" s="97" t="s">
        <v>1</v>
      </c>
      <c r="I5" s="95" t="s">
        <v>120</v>
      </c>
      <c r="J5" s="95" t="s">
        <v>101</v>
      </c>
    </row>
    <row r="6" spans="2:10" ht="12.75">
      <c r="B6" s="100"/>
      <c r="C6" s="100"/>
      <c r="D6" s="100"/>
      <c r="E6" s="100"/>
      <c r="F6" s="100"/>
      <c r="G6" s="101"/>
      <c r="H6" s="100"/>
      <c r="I6" s="99"/>
      <c r="J6" s="99"/>
    </row>
    <row r="7" spans="2:14" ht="12.75">
      <c r="B7" s="182" t="s">
        <v>108</v>
      </c>
      <c r="C7" s="102" t="s">
        <v>5</v>
      </c>
      <c r="D7" s="102" t="s">
        <v>105</v>
      </c>
      <c r="E7" s="103">
        <v>78.59</v>
      </c>
      <c r="F7" s="104">
        <f>E7/726.04*100</f>
        <v>10.82447248085505</v>
      </c>
      <c r="G7" s="105">
        <v>11.36</v>
      </c>
      <c r="H7" s="106">
        <f>E7+G7</f>
        <v>89.95</v>
      </c>
      <c r="I7" s="99">
        <v>980</v>
      </c>
      <c r="J7" s="107">
        <f>H7*I7</f>
        <v>88151</v>
      </c>
      <c r="M7"/>
      <c r="N7"/>
    </row>
    <row r="8" spans="2:14" ht="12.75">
      <c r="B8" s="184"/>
      <c r="C8" s="102" t="s">
        <v>6</v>
      </c>
      <c r="D8" s="102" t="s">
        <v>106</v>
      </c>
      <c r="E8" s="103">
        <v>54.94</v>
      </c>
      <c r="F8" s="104">
        <f aca="true" t="shared" si="0" ref="F8:F20">E8/726.04*100</f>
        <v>7.567076194149084</v>
      </c>
      <c r="G8" s="105">
        <v>7.98</v>
      </c>
      <c r="H8" s="106">
        <f aca="true" t="shared" si="1" ref="H8:H20">E8+G8</f>
        <v>62.92</v>
      </c>
      <c r="I8" s="99">
        <v>980</v>
      </c>
      <c r="J8" s="107">
        <f aca="true" t="shared" si="2" ref="J8:J20">H8*I8</f>
        <v>61661.6</v>
      </c>
      <c r="M8"/>
      <c r="N8"/>
    </row>
    <row r="9" spans="2:14" ht="12.75">
      <c r="B9" s="183"/>
      <c r="C9" s="102" t="s">
        <v>7</v>
      </c>
      <c r="D9" s="102" t="s">
        <v>106</v>
      </c>
      <c r="E9" s="103">
        <v>46.75</v>
      </c>
      <c r="F9" s="104">
        <f t="shared" si="0"/>
        <v>6.439039171395517</v>
      </c>
      <c r="G9" s="105">
        <v>6.68</v>
      </c>
      <c r="H9" s="106">
        <f t="shared" si="1"/>
        <v>53.43</v>
      </c>
      <c r="I9" s="99">
        <v>980</v>
      </c>
      <c r="J9" s="107">
        <f t="shared" si="2"/>
        <v>52361.4</v>
      </c>
      <c r="M9"/>
      <c r="N9"/>
    </row>
    <row r="10" spans="3:14" ht="12.75">
      <c r="C10" s="108"/>
      <c r="D10" s="108"/>
      <c r="E10" s="109"/>
      <c r="F10" s="104"/>
      <c r="G10" s="110"/>
      <c r="H10" s="106"/>
      <c r="I10" s="99"/>
      <c r="J10" s="107"/>
      <c r="M10"/>
      <c r="N10"/>
    </row>
    <row r="11" spans="2:10" s="48" customFormat="1" ht="25.5">
      <c r="B11" s="182" t="s">
        <v>109</v>
      </c>
      <c r="C11" s="111" t="s">
        <v>8</v>
      </c>
      <c r="D11" s="111" t="s">
        <v>105</v>
      </c>
      <c r="E11" s="112">
        <v>81.59</v>
      </c>
      <c r="F11" s="113">
        <f t="shared" si="0"/>
        <v>11.237672855490057</v>
      </c>
      <c r="G11" s="114">
        <f aca="true" t="shared" si="3" ref="G11:G19">F11*109.19/100</f>
        <v>12.270414990909593</v>
      </c>
      <c r="H11" s="115">
        <f t="shared" si="1"/>
        <v>93.86041499090959</v>
      </c>
      <c r="I11" s="116">
        <v>1000</v>
      </c>
      <c r="J11" s="117">
        <f t="shared" si="2"/>
        <v>93860.41499090959</v>
      </c>
    </row>
    <row r="12" spans="2:10" s="48" customFormat="1" ht="25.5">
      <c r="B12" s="184"/>
      <c r="C12" s="111" t="s">
        <v>9</v>
      </c>
      <c r="D12" s="111" t="s">
        <v>107</v>
      </c>
      <c r="E12" s="112">
        <v>54.94</v>
      </c>
      <c r="F12" s="113">
        <f t="shared" si="0"/>
        <v>7.567076194149084</v>
      </c>
      <c r="G12" s="114">
        <f t="shared" si="3"/>
        <v>8.262490496391385</v>
      </c>
      <c r="H12" s="115">
        <f t="shared" si="1"/>
        <v>63.202490496391384</v>
      </c>
      <c r="I12" s="116">
        <v>1000</v>
      </c>
      <c r="J12" s="117">
        <f t="shared" si="2"/>
        <v>63202.49049639139</v>
      </c>
    </row>
    <row r="13" spans="2:14" ht="12.75">
      <c r="B13" s="183"/>
      <c r="C13" s="102" t="s">
        <v>10</v>
      </c>
      <c r="D13" s="102" t="s">
        <v>106</v>
      </c>
      <c r="E13" s="103">
        <v>55.5</v>
      </c>
      <c r="F13" s="104">
        <f t="shared" si="0"/>
        <v>7.644206930747617</v>
      </c>
      <c r="G13" s="110">
        <v>8.65</v>
      </c>
      <c r="H13" s="106">
        <f t="shared" si="1"/>
        <v>64.15</v>
      </c>
      <c r="I13" s="99">
        <v>1000</v>
      </c>
      <c r="J13" s="107">
        <f t="shared" si="2"/>
        <v>64150.00000000001</v>
      </c>
      <c r="M13"/>
      <c r="N13"/>
    </row>
    <row r="14" spans="3:14" ht="12.75">
      <c r="C14" s="108"/>
      <c r="D14" s="108"/>
      <c r="E14" s="109"/>
      <c r="F14" s="104"/>
      <c r="G14" s="110"/>
      <c r="H14" s="106"/>
      <c r="I14" s="99"/>
      <c r="J14" s="107"/>
      <c r="M14"/>
      <c r="N14"/>
    </row>
    <row r="15" spans="2:10" s="48" customFormat="1" ht="25.5">
      <c r="B15" s="179" t="s">
        <v>110</v>
      </c>
      <c r="C15" s="111" t="s">
        <v>11</v>
      </c>
      <c r="D15" s="111" t="s">
        <v>105</v>
      </c>
      <c r="E15" s="112">
        <v>82.32</v>
      </c>
      <c r="F15" s="113">
        <f t="shared" si="0"/>
        <v>11.338218279984574</v>
      </c>
      <c r="G15" s="114">
        <v>13.02</v>
      </c>
      <c r="H15" s="115">
        <f t="shared" si="1"/>
        <v>95.33999999999999</v>
      </c>
      <c r="I15" s="116">
        <v>1050</v>
      </c>
      <c r="J15" s="117">
        <f t="shared" si="2"/>
        <v>100106.99999999999</v>
      </c>
    </row>
    <row r="16" spans="2:10" s="6" customFormat="1" ht="25.5">
      <c r="B16" s="180"/>
      <c r="C16" s="111" t="s">
        <v>12</v>
      </c>
      <c r="D16" s="111" t="s">
        <v>107</v>
      </c>
      <c r="E16" s="112">
        <v>54.94</v>
      </c>
      <c r="F16" s="113">
        <f t="shared" si="0"/>
        <v>7.567076194149084</v>
      </c>
      <c r="G16" s="114">
        <f t="shared" si="3"/>
        <v>8.262490496391385</v>
      </c>
      <c r="H16" s="115">
        <f t="shared" si="1"/>
        <v>63.202490496391384</v>
      </c>
      <c r="I16" s="116">
        <v>1050</v>
      </c>
      <c r="J16" s="117">
        <f t="shared" si="2"/>
        <v>66362.61502121095</v>
      </c>
    </row>
    <row r="17" spans="2:10" s="48" customFormat="1" ht="25.5">
      <c r="B17" s="181"/>
      <c r="C17" s="111" t="s">
        <v>13</v>
      </c>
      <c r="D17" s="111" t="s">
        <v>107</v>
      </c>
      <c r="E17" s="112">
        <v>55.5</v>
      </c>
      <c r="F17" s="113">
        <f t="shared" si="0"/>
        <v>7.644206930747617</v>
      </c>
      <c r="G17" s="114">
        <v>8.65</v>
      </c>
      <c r="H17" s="115">
        <f t="shared" si="1"/>
        <v>64.15</v>
      </c>
      <c r="I17" s="116">
        <v>1050</v>
      </c>
      <c r="J17" s="117">
        <f t="shared" si="2"/>
        <v>67357.5</v>
      </c>
    </row>
    <row r="18" spans="3:14" ht="12.75">
      <c r="C18" s="108"/>
      <c r="D18" s="108"/>
      <c r="E18" s="109"/>
      <c r="F18" s="104"/>
      <c r="G18" s="110"/>
      <c r="H18" s="106"/>
      <c r="I18" s="99"/>
      <c r="J18" s="107"/>
      <c r="M18"/>
      <c r="N18"/>
    </row>
    <row r="19" spans="2:10" s="48" customFormat="1" ht="25.5">
      <c r="B19" s="182" t="s">
        <v>111</v>
      </c>
      <c r="C19" s="111" t="s">
        <v>3</v>
      </c>
      <c r="D19" s="111" t="s">
        <v>107</v>
      </c>
      <c r="E19" s="112">
        <v>66.28</v>
      </c>
      <c r="F19" s="113">
        <f t="shared" si="0"/>
        <v>9.128973610269407</v>
      </c>
      <c r="G19" s="114">
        <f t="shared" si="3"/>
        <v>9.967926285053165</v>
      </c>
      <c r="H19" s="115">
        <f t="shared" si="1"/>
        <v>76.24792628505317</v>
      </c>
      <c r="I19" s="116">
        <v>1080</v>
      </c>
      <c r="J19" s="117">
        <f t="shared" si="2"/>
        <v>82347.76038785742</v>
      </c>
    </row>
    <row r="20" spans="2:14" ht="12.75">
      <c r="B20" s="183"/>
      <c r="C20" s="102" t="s">
        <v>4</v>
      </c>
      <c r="D20" s="102" t="s">
        <v>105</v>
      </c>
      <c r="E20" s="103">
        <v>94.69</v>
      </c>
      <c r="F20" s="104">
        <f t="shared" si="0"/>
        <v>13.041981158062917</v>
      </c>
      <c r="G20" s="110">
        <v>14.09</v>
      </c>
      <c r="H20" s="106">
        <f t="shared" si="1"/>
        <v>108.78</v>
      </c>
      <c r="I20" s="99">
        <v>1080</v>
      </c>
      <c r="J20" s="107">
        <f t="shared" si="2"/>
        <v>117482.4</v>
      </c>
      <c r="M20"/>
      <c r="N20"/>
    </row>
    <row r="21" spans="2:14" s="8" customFormat="1" ht="12.75">
      <c r="B21" s="118"/>
      <c r="C21" s="119"/>
      <c r="D21" s="119"/>
      <c r="E21" s="120"/>
      <c r="F21" s="121"/>
      <c r="G21" s="101"/>
      <c r="H21" s="101"/>
      <c r="I21" s="120"/>
      <c r="J21" s="120"/>
      <c r="N21" s="9"/>
    </row>
    <row r="22" spans="5:10" ht="12.75">
      <c r="E22" s="122">
        <f>SUM(E7:E21)</f>
        <v>726.04</v>
      </c>
      <c r="F22" s="123">
        <f>SUM(F7:F21)</f>
        <v>100</v>
      </c>
      <c r="G22" s="124">
        <f>SUM(G7:G21)</f>
        <v>109.19332226874553</v>
      </c>
      <c r="H22" s="124">
        <f>SUM(H7:H21)</f>
        <v>835.2333222687455</v>
      </c>
      <c r="J22" s="125"/>
    </row>
    <row r="23" spans="6:10" ht="12.75">
      <c r="F23" s="123"/>
      <c r="J23" s="93">
        <v>11</v>
      </c>
    </row>
  </sheetData>
  <sheetProtection/>
  <mergeCells count="7">
    <mergeCell ref="B1:J1"/>
    <mergeCell ref="B15:B17"/>
    <mergeCell ref="B19:B20"/>
    <mergeCell ref="B4:B5"/>
    <mergeCell ref="C4:C5"/>
    <mergeCell ref="B7:B9"/>
    <mergeCell ref="B11:B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1"/>
  <sheetViews>
    <sheetView zoomScalePageLayoutView="0" workbookViewId="0" topLeftCell="B1">
      <selection activeCell="M12" sqref="M12"/>
    </sheetView>
  </sheetViews>
  <sheetFormatPr defaultColWidth="9.140625" defaultRowHeight="12.75"/>
  <cols>
    <col min="1" max="1" width="4.57421875" style="0" customWidth="1"/>
    <col min="2" max="2" width="10.421875" style="91" customWidth="1"/>
    <col min="3" max="3" width="9.140625" style="93" customWidth="1"/>
    <col min="4" max="4" width="15.00390625" style="93" customWidth="1"/>
    <col min="5" max="5" width="9.00390625" style="91" customWidth="1"/>
    <col min="6" max="6" width="0.2890625" style="91" hidden="1" customWidth="1"/>
    <col min="7" max="7" width="10.421875" style="92" customWidth="1"/>
    <col min="8" max="8" width="9.140625" style="91" customWidth="1"/>
    <col min="9" max="9" width="9.7109375" style="93" customWidth="1"/>
    <col min="10" max="10" width="9.140625" style="93" customWidth="1"/>
    <col min="11" max="12" width="9.140625" style="65" customWidth="1"/>
  </cols>
  <sheetData>
    <row r="4" spans="2:10" ht="12.75">
      <c r="B4" s="177" t="s">
        <v>126</v>
      </c>
      <c r="C4" s="178"/>
      <c r="D4" s="178"/>
      <c r="E4" s="178"/>
      <c r="F4" s="178"/>
      <c r="G4" s="178"/>
      <c r="H4" s="178"/>
      <c r="I4" s="178"/>
      <c r="J4" s="178"/>
    </row>
    <row r="7" spans="2:10" ht="53.25" customHeight="1">
      <c r="B7" s="182" t="s">
        <v>115</v>
      </c>
      <c r="C7" s="182" t="s">
        <v>116</v>
      </c>
      <c r="D7" s="94"/>
      <c r="E7" s="95" t="s">
        <v>117</v>
      </c>
      <c r="F7" s="95" t="s">
        <v>0</v>
      </c>
      <c r="G7" s="96" t="s">
        <v>118</v>
      </c>
      <c r="H7" s="97" t="s">
        <v>119</v>
      </c>
      <c r="I7" s="95" t="s">
        <v>113</v>
      </c>
      <c r="J7" s="95" t="s">
        <v>112</v>
      </c>
    </row>
    <row r="8" spans="2:10" ht="25.5">
      <c r="B8" s="183"/>
      <c r="C8" s="183"/>
      <c r="D8" s="98"/>
      <c r="E8" s="95" t="s">
        <v>1</v>
      </c>
      <c r="F8" s="95" t="s">
        <v>2</v>
      </c>
      <c r="G8" s="96" t="s">
        <v>1</v>
      </c>
      <c r="H8" s="97" t="s">
        <v>1</v>
      </c>
      <c r="I8" s="95" t="s">
        <v>120</v>
      </c>
      <c r="J8" s="95" t="s">
        <v>101</v>
      </c>
    </row>
    <row r="9" spans="2:10" ht="12.75">
      <c r="B9" s="100"/>
      <c r="C9" s="100"/>
      <c r="D9" s="100"/>
      <c r="E9" s="100"/>
      <c r="F9" s="100"/>
      <c r="G9" s="101"/>
      <c r="H9" s="100"/>
      <c r="I9" s="99"/>
      <c r="J9" s="99"/>
    </row>
    <row r="10" spans="2:12" ht="12.75">
      <c r="B10" s="182" t="s">
        <v>108</v>
      </c>
      <c r="C10" s="144" t="s">
        <v>14</v>
      </c>
      <c r="D10" s="144" t="s">
        <v>122</v>
      </c>
      <c r="E10" s="103">
        <v>43.73</v>
      </c>
      <c r="F10" s="104">
        <f>E10/778.64*100</f>
        <v>5.616202609678413</v>
      </c>
      <c r="G10" s="105">
        <f>(F10*137.3)/100+0.1183</f>
        <v>7.829346183088461</v>
      </c>
      <c r="H10" s="106">
        <f>E10+G10</f>
        <v>51.55934618308846</v>
      </c>
      <c r="I10" s="99">
        <v>980</v>
      </c>
      <c r="J10" s="107">
        <f>H10*I10</f>
        <v>50528.15925942669</v>
      </c>
      <c r="L10"/>
    </row>
    <row r="11" spans="2:12" ht="12.75">
      <c r="B11" s="184"/>
      <c r="C11" s="144" t="s">
        <v>15</v>
      </c>
      <c r="D11" s="144" t="s">
        <v>122</v>
      </c>
      <c r="E11" s="103">
        <v>34.46</v>
      </c>
      <c r="F11" s="104">
        <f aca="true" t="shared" si="0" ref="F11:F28">E11/778.64*100</f>
        <v>4.42566526250899</v>
      </c>
      <c r="G11" s="105">
        <f>(F11*137.3)/100+0.2083</f>
        <v>6.284738405424845</v>
      </c>
      <c r="H11" s="106">
        <f aca="true" t="shared" si="1" ref="H11:H24">E11+G11</f>
        <v>40.74473840542485</v>
      </c>
      <c r="I11" s="99">
        <v>980</v>
      </c>
      <c r="J11" s="107">
        <f aca="true" t="shared" si="2" ref="J11:J28">H11*I11</f>
        <v>39929.84363731635</v>
      </c>
      <c r="L11"/>
    </row>
    <row r="12" spans="2:12" ht="25.5">
      <c r="B12" s="183"/>
      <c r="C12" s="144" t="s">
        <v>16</v>
      </c>
      <c r="D12" s="144" t="s">
        <v>107</v>
      </c>
      <c r="E12" s="103">
        <v>61.19</v>
      </c>
      <c r="F12" s="104">
        <f t="shared" si="0"/>
        <v>7.858573923764513</v>
      </c>
      <c r="G12" s="105">
        <f>(F12*137.3)/100+0.1083</f>
        <v>10.898121997328676</v>
      </c>
      <c r="H12" s="106">
        <f t="shared" si="1"/>
        <v>72.08812199732867</v>
      </c>
      <c r="I12" s="99">
        <v>980</v>
      </c>
      <c r="J12" s="107">
        <f t="shared" si="2"/>
        <v>70646.3595573821</v>
      </c>
      <c r="L12"/>
    </row>
    <row r="13" spans="3:12" ht="12.75">
      <c r="C13" s="109"/>
      <c r="D13" s="109"/>
      <c r="E13" s="109"/>
      <c r="F13" s="104"/>
      <c r="G13" s="110"/>
      <c r="H13" s="106"/>
      <c r="I13" s="99"/>
      <c r="J13" s="107"/>
      <c r="L13"/>
    </row>
    <row r="14" spans="2:12" ht="25.5">
      <c r="B14" s="182" t="s">
        <v>109</v>
      </c>
      <c r="C14" s="144" t="s">
        <v>17</v>
      </c>
      <c r="D14" s="144" t="s">
        <v>107</v>
      </c>
      <c r="E14" s="103">
        <v>59.5</v>
      </c>
      <c r="F14" s="104">
        <f t="shared" si="0"/>
        <v>7.6415288194801185</v>
      </c>
      <c r="G14" s="105">
        <v>10.9</v>
      </c>
      <c r="H14" s="106">
        <f t="shared" si="1"/>
        <v>70.4</v>
      </c>
      <c r="I14" s="99">
        <v>1000</v>
      </c>
      <c r="J14" s="107">
        <f t="shared" si="2"/>
        <v>70400</v>
      </c>
      <c r="L14"/>
    </row>
    <row r="15" spans="2:11" s="48" customFormat="1" ht="12.75">
      <c r="B15" s="184"/>
      <c r="C15" s="145" t="s">
        <v>18</v>
      </c>
      <c r="D15" s="145" t="s">
        <v>122</v>
      </c>
      <c r="E15" s="112">
        <v>34.46</v>
      </c>
      <c r="F15" s="113">
        <f t="shared" si="0"/>
        <v>4.42566526250899</v>
      </c>
      <c r="G15" s="146">
        <v>6.08</v>
      </c>
      <c r="H15" s="115">
        <f t="shared" si="1"/>
        <v>40.54</v>
      </c>
      <c r="I15" s="116">
        <v>1000</v>
      </c>
      <c r="J15" s="117">
        <f t="shared" si="2"/>
        <v>40540</v>
      </c>
      <c r="K15" s="128"/>
    </row>
    <row r="16" spans="2:12" ht="25.5">
      <c r="B16" s="183"/>
      <c r="C16" s="144" t="s">
        <v>19</v>
      </c>
      <c r="D16" s="144" t="s">
        <v>107</v>
      </c>
      <c r="E16" s="103">
        <v>61.19</v>
      </c>
      <c r="F16" s="104">
        <f t="shared" si="0"/>
        <v>7.858573923764513</v>
      </c>
      <c r="G16" s="105">
        <v>10.99</v>
      </c>
      <c r="H16" s="106">
        <f t="shared" si="1"/>
        <v>72.17999999999999</v>
      </c>
      <c r="I16" s="99">
        <v>1000</v>
      </c>
      <c r="J16" s="107">
        <f t="shared" si="2"/>
        <v>72179.99999999999</v>
      </c>
      <c r="L16"/>
    </row>
    <row r="17" spans="3:12" ht="12.75">
      <c r="C17" s="109"/>
      <c r="D17" s="109"/>
      <c r="E17" s="109"/>
      <c r="F17" s="104"/>
      <c r="G17" s="110"/>
      <c r="H17" s="106"/>
      <c r="I17" s="99"/>
      <c r="J17" s="107"/>
      <c r="L17"/>
    </row>
    <row r="18" spans="2:12" ht="25.5">
      <c r="B18" s="182" t="s">
        <v>110</v>
      </c>
      <c r="C18" s="144" t="s">
        <v>20</v>
      </c>
      <c r="D18" s="144" t="s">
        <v>107</v>
      </c>
      <c r="E18" s="103">
        <v>59.5</v>
      </c>
      <c r="F18" s="104">
        <f t="shared" si="0"/>
        <v>7.6415288194801185</v>
      </c>
      <c r="G18" s="105">
        <v>10.9</v>
      </c>
      <c r="H18" s="106">
        <f t="shared" si="1"/>
        <v>70.4</v>
      </c>
      <c r="I18" s="99">
        <v>1020</v>
      </c>
      <c r="J18" s="107">
        <f t="shared" si="2"/>
        <v>71808</v>
      </c>
      <c r="L18"/>
    </row>
    <row r="19" spans="2:11" s="22" customFormat="1" ht="12.75">
      <c r="B19" s="184"/>
      <c r="C19" s="147" t="s">
        <v>21</v>
      </c>
      <c r="D19" s="147" t="s">
        <v>122</v>
      </c>
      <c r="E19" s="148">
        <v>34.46</v>
      </c>
      <c r="F19" s="149">
        <f t="shared" si="0"/>
        <v>4.42566526250899</v>
      </c>
      <c r="G19" s="150">
        <v>6.08</v>
      </c>
      <c r="H19" s="151">
        <f t="shared" si="1"/>
        <v>40.54</v>
      </c>
      <c r="I19" s="152">
        <v>1020</v>
      </c>
      <c r="J19" s="153">
        <f t="shared" si="2"/>
        <v>41350.799999999996</v>
      </c>
      <c r="K19" s="136"/>
    </row>
    <row r="20" spans="2:12" ht="25.5">
      <c r="B20" s="183"/>
      <c r="C20" s="154" t="s">
        <v>22</v>
      </c>
      <c r="D20" s="154" t="s">
        <v>107</v>
      </c>
      <c r="E20" s="155">
        <v>61.19</v>
      </c>
      <c r="F20" s="156">
        <f t="shared" si="0"/>
        <v>7.858573923764513</v>
      </c>
      <c r="G20" s="157">
        <v>10.99</v>
      </c>
      <c r="H20" s="158">
        <f t="shared" si="1"/>
        <v>72.17999999999999</v>
      </c>
      <c r="I20" s="155">
        <v>1020</v>
      </c>
      <c r="J20" s="159">
        <f t="shared" si="2"/>
        <v>73623.59999999999</v>
      </c>
      <c r="L20"/>
    </row>
    <row r="21" spans="3:12" ht="12.75">
      <c r="C21" s="109"/>
      <c r="D21" s="109"/>
      <c r="E21" s="109"/>
      <c r="F21" s="104"/>
      <c r="G21" s="110"/>
      <c r="H21" s="106"/>
      <c r="I21" s="99"/>
      <c r="J21" s="107"/>
      <c r="L21"/>
    </row>
    <row r="22" spans="2:11" s="48" customFormat="1" ht="25.5">
      <c r="B22" s="182" t="s">
        <v>111</v>
      </c>
      <c r="C22" s="145" t="s">
        <v>23</v>
      </c>
      <c r="D22" s="145" t="s">
        <v>107</v>
      </c>
      <c r="E22" s="112">
        <v>59.5</v>
      </c>
      <c r="F22" s="113">
        <f t="shared" si="0"/>
        <v>7.6415288194801185</v>
      </c>
      <c r="G22" s="160">
        <v>10.9</v>
      </c>
      <c r="H22" s="115">
        <f t="shared" si="1"/>
        <v>70.4</v>
      </c>
      <c r="I22" s="116">
        <v>1050</v>
      </c>
      <c r="J22" s="117">
        <f t="shared" si="2"/>
        <v>73920</v>
      </c>
      <c r="K22" s="128"/>
    </row>
    <row r="23" spans="2:11" s="6" customFormat="1" ht="12.75">
      <c r="B23" s="184"/>
      <c r="C23" s="145" t="s">
        <v>24</v>
      </c>
      <c r="D23" s="145" t="s">
        <v>122</v>
      </c>
      <c r="E23" s="112">
        <v>34.46</v>
      </c>
      <c r="F23" s="113">
        <f t="shared" si="0"/>
        <v>4.42566526250899</v>
      </c>
      <c r="G23" s="146">
        <v>6.08</v>
      </c>
      <c r="H23" s="115">
        <f t="shared" si="1"/>
        <v>40.54</v>
      </c>
      <c r="I23" s="116">
        <v>1050</v>
      </c>
      <c r="J23" s="117">
        <f t="shared" si="2"/>
        <v>42567</v>
      </c>
      <c r="K23" s="64"/>
    </row>
    <row r="24" spans="2:12" ht="25.5">
      <c r="B24" s="183"/>
      <c r="C24" s="144" t="s">
        <v>25</v>
      </c>
      <c r="D24" s="144" t="s">
        <v>107</v>
      </c>
      <c r="E24" s="103">
        <v>61.19</v>
      </c>
      <c r="F24" s="104">
        <f t="shared" si="0"/>
        <v>7.858573923764513</v>
      </c>
      <c r="G24" s="105">
        <v>10.99</v>
      </c>
      <c r="H24" s="106">
        <f t="shared" si="1"/>
        <v>72.17999999999999</v>
      </c>
      <c r="I24" s="99">
        <v>1050</v>
      </c>
      <c r="J24" s="107">
        <f t="shared" si="2"/>
        <v>75788.99999999999</v>
      </c>
      <c r="L24"/>
    </row>
    <row r="25" spans="2:12" ht="12.75">
      <c r="B25" s="118"/>
      <c r="C25" s="120"/>
      <c r="D25" s="120"/>
      <c r="E25" s="120"/>
      <c r="F25" s="104"/>
      <c r="G25" s="110"/>
      <c r="H25" s="106"/>
      <c r="I25" s="99"/>
      <c r="J25" s="107"/>
      <c r="L25"/>
    </row>
    <row r="26" spans="2:12" ht="25.5">
      <c r="B26" s="182" t="s">
        <v>121</v>
      </c>
      <c r="C26" s="144" t="s">
        <v>26</v>
      </c>
      <c r="D26" s="144" t="s">
        <v>107</v>
      </c>
      <c r="E26" s="103">
        <v>70.02</v>
      </c>
      <c r="F26" s="104">
        <f t="shared" si="0"/>
        <v>8.99260248638652</v>
      </c>
      <c r="G26" s="110">
        <v>12.07</v>
      </c>
      <c r="H26" s="106">
        <f>E26+G26</f>
        <v>82.09</v>
      </c>
      <c r="I26" s="99">
        <v>1080</v>
      </c>
      <c r="J26" s="107">
        <f t="shared" si="2"/>
        <v>88657.2</v>
      </c>
      <c r="L26"/>
    </row>
    <row r="27" spans="2:11" s="48" customFormat="1" ht="12.75">
      <c r="B27" s="184"/>
      <c r="C27" s="145" t="s">
        <v>27</v>
      </c>
      <c r="D27" s="145" t="s">
        <v>122</v>
      </c>
      <c r="E27" s="112">
        <v>34.46</v>
      </c>
      <c r="F27" s="113">
        <f t="shared" si="0"/>
        <v>4.42566526250899</v>
      </c>
      <c r="G27" s="114">
        <f>F27*137.3/100</f>
        <v>6.076438405424844</v>
      </c>
      <c r="H27" s="115">
        <f>E27+G27</f>
        <v>40.536438405424846</v>
      </c>
      <c r="I27" s="116">
        <v>1080</v>
      </c>
      <c r="J27" s="117">
        <f t="shared" si="2"/>
        <v>43779.35347785884</v>
      </c>
      <c r="K27" s="128"/>
    </row>
    <row r="28" spans="2:12" ht="25.5">
      <c r="B28" s="183"/>
      <c r="C28" s="144" t="s">
        <v>28</v>
      </c>
      <c r="D28" s="144" t="s">
        <v>107</v>
      </c>
      <c r="E28" s="103">
        <v>69.33</v>
      </c>
      <c r="F28" s="104">
        <f t="shared" si="0"/>
        <v>8.903986437891708</v>
      </c>
      <c r="G28" s="110">
        <v>11.71</v>
      </c>
      <c r="H28" s="106">
        <f>E28+G28</f>
        <v>81.03999999999999</v>
      </c>
      <c r="I28" s="99">
        <v>1080</v>
      </c>
      <c r="J28" s="107">
        <f t="shared" si="2"/>
        <v>87523.2</v>
      </c>
      <c r="L28"/>
    </row>
    <row r="29" spans="1:8" ht="12.75">
      <c r="A29" s="8"/>
      <c r="B29" s="118"/>
      <c r="C29" s="120"/>
      <c r="D29" s="120"/>
      <c r="E29" s="120"/>
      <c r="F29" s="121"/>
      <c r="G29" s="101"/>
      <c r="H29" s="101"/>
    </row>
    <row r="30" spans="5:10" ht="12.75">
      <c r="E30" s="122">
        <f>SUM(E10:E29)</f>
        <v>778.64</v>
      </c>
      <c r="F30" s="123">
        <f>SUM(F10:F29)</f>
        <v>99.99999999999999</v>
      </c>
      <c r="G30" s="124">
        <f>SUM(G10:G29)</f>
        <v>138.77864499126682</v>
      </c>
      <c r="H30" s="124">
        <f>SUM(H10:H29)</f>
        <v>917.4186449912668</v>
      </c>
      <c r="J30" s="125"/>
    </row>
    <row r="31" ht="12.75">
      <c r="J31" s="93">
        <v>15</v>
      </c>
    </row>
  </sheetData>
  <sheetProtection/>
  <mergeCells count="8">
    <mergeCell ref="B4:J4"/>
    <mergeCell ref="B22:B24"/>
    <mergeCell ref="B26:B28"/>
    <mergeCell ref="B7:B8"/>
    <mergeCell ref="C7:C8"/>
    <mergeCell ref="B10:B12"/>
    <mergeCell ref="B14:B16"/>
    <mergeCell ref="B18:B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1">
      <selection activeCell="M3" sqref="M3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9.140625" style="16" customWidth="1"/>
    <col min="4" max="4" width="9.140625" style="0" hidden="1" customWidth="1"/>
    <col min="5" max="5" width="0.13671875" style="0" hidden="1" customWidth="1"/>
    <col min="6" max="6" width="20.8515625" style="0" customWidth="1"/>
    <col min="8" max="8" width="10.57421875" style="17" customWidth="1"/>
    <col min="9" max="9" width="9.8515625" style="0" customWidth="1"/>
    <col min="10" max="10" width="9.140625" style="16" customWidth="1"/>
    <col min="11" max="11" width="10.7109375" style="0" customWidth="1"/>
  </cols>
  <sheetData>
    <row r="1" spans="2:11" ht="12.75">
      <c r="B1" s="185" t="s">
        <v>127</v>
      </c>
      <c r="C1" s="186"/>
      <c r="D1" s="186"/>
      <c r="E1" s="186"/>
      <c r="F1" s="186"/>
      <c r="G1" s="186"/>
      <c r="H1" s="186"/>
      <c r="I1" s="186"/>
      <c r="J1" s="186"/>
      <c r="K1" s="186"/>
    </row>
    <row r="3" spans="2:11" ht="51" customHeight="1">
      <c r="B3" s="182" t="s">
        <v>115</v>
      </c>
      <c r="C3" s="182" t="s">
        <v>116</v>
      </c>
      <c r="D3" s="94"/>
      <c r="E3" s="95" t="s">
        <v>117</v>
      </c>
      <c r="F3" s="95"/>
      <c r="G3" s="95" t="s">
        <v>117</v>
      </c>
      <c r="H3" s="96" t="s">
        <v>118</v>
      </c>
      <c r="I3" s="97" t="s">
        <v>119</v>
      </c>
      <c r="J3" s="95" t="s">
        <v>113</v>
      </c>
      <c r="K3" s="95" t="s">
        <v>112</v>
      </c>
    </row>
    <row r="4" spans="2:11" ht="33" customHeight="1">
      <c r="B4" s="183"/>
      <c r="C4" s="183"/>
      <c r="D4" s="98"/>
      <c r="E4" s="95" t="s">
        <v>1</v>
      </c>
      <c r="F4" s="95"/>
      <c r="G4" s="95" t="s">
        <v>1</v>
      </c>
      <c r="H4" s="96" t="s">
        <v>1</v>
      </c>
      <c r="I4" s="97" t="s">
        <v>1</v>
      </c>
      <c r="J4" s="95" t="s">
        <v>120</v>
      </c>
      <c r="K4" s="95" t="s">
        <v>101</v>
      </c>
    </row>
    <row r="5" spans="2:11" ht="12.75">
      <c r="B5" s="3"/>
      <c r="C5" s="3"/>
      <c r="D5" s="3"/>
      <c r="E5" s="3"/>
      <c r="F5" s="3"/>
      <c r="G5" s="3"/>
      <c r="H5" s="14"/>
      <c r="I5" s="3"/>
      <c r="J5" s="18"/>
      <c r="K5" s="19"/>
    </row>
    <row r="6" spans="2:11" ht="12.75">
      <c r="B6" s="187" t="s">
        <v>108</v>
      </c>
      <c r="C6" s="24" t="s">
        <v>29</v>
      </c>
      <c r="D6" s="1">
        <v>57.4</v>
      </c>
      <c r="E6" s="2">
        <f>D6/1059.6*100</f>
        <v>5.417138542846358</v>
      </c>
      <c r="F6" s="2" t="s">
        <v>107</v>
      </c>
      <c r="G6" s="1">
        <v>57.4</v>
      </c>
      <c r="H6" s="26">
        <v>11</v>
      </c>
      <c r="I6" s="21">
        <f>D6+H6</f>
        <v>68.4</v>
      </c>
      <c r="J6" s="18">
        <v>980</v>
      </c>
      <c r="K6" s="20">
        <f>I6*J6</f>
        <v>67032</v>
      </c>
    </row>
    <row r="7" spans="2:11" ht="12.75">
      <c r="B7" s="188"/>
      <c r="C7" s="24" t="s">
        <v>30</v>
      </c>
      <c r="D7" s="1">
        <v>34.46</v>
      </c>
      <c r="E7" s="2">
        <f aca="true" t="shared" si="0" ref="E7:E31">D7/1059.6*100</f>
        <v>3.2521706304265763</v>
      </c>
      <c r="F7" s="2" t="s">
        <v>122</v>
      </c>
      <c r="G7" s="1">
        <v>34.46</v>
      </c>
      <c r="H7" s="26">
        <v>6.62</v>
      </c>
      <c r="I7" s="21">
        <f aca="true" t="shared" si="1" ref="I7:I31">D7+H7</f>
        <v>41.08</v>
      </c>
      <c r="J7" s="18">
        <v>980</v>
      </c>
      <c r="K7" s="20">
        <f aca="true" t="shared" si="2" ref="K7:K31">I7*J7</f>
        <v>40258.4</v>
      </c>
    </row>
    <row r="8" spans="2:11" ht="12.75">
      <c r="B8" s="188"/>
      <c r="C8" s="24" t="s">
        <v>31</v>
      </c>
      <c r="D8" s="13">
        <v>37.8</v>
      </c>
      <c r="E8" s="2">
        <f t="shared" si="0"/>
        <v>3.567383918459796</v>
      </c>
      <c r="F8" s="2" t="s">
        <v>122</v>
      </c>
      <c r="G8" s="13">
        <v>37.8</v>
      </c>
      <c r="H8" s="26">
        <v>7.24</v>
      </c>
      <c r="I8" s="21">
        <f t="shared" si="1"/>
        <v>45.04</v>
      </c>
      <c r="J8" s="18">
        <v>980</v>
      </c>
      <c r="K8" s="20">
        <f t="shared" si="2"/>
        <v>44139.2</v>
      </c>
    </row>
    <row r="9" spans="2:11" ht="12.75">
      <c r="B9" s="188"/>
      <c r="C9" s="58" t="s">
        <v>32</v>
      </c>
      <c r="D9" s="59">
        <v>33.51</v>
      </c>
      <c r="E9" s="60">
        <f t="shared" si="0"/>
        <v>3.1625141562853907</v>
      </c>
      <c r="F9" s="60" t="s">
        <v>122</v>
      </c>
      <c r="G9" s="59">
        <v>33.51</v>
      </c>
      <c r="H9" s="61">
        <v>6.43</v>
      </c>
      <c r="I9" s="62">
        <f>D9+H9</f>
        <v>39.94</v>
      </c>
      <c r="J9" s="59">
        <v>850</v>
      </c>
      <c r="K9" s="63">
        <f t="shared" si="2"/>
        <v>33949</v>
      </c>
    </row>
    <row r="10" spans="2:11" ht="12.75">
      <c r="B10" s="189"/>
      <c r="C10" s="58" t="s">
        <v>33</v>
      </c>
      <c r="D10" s="59">
        <v>44.89</v>
      </c>
      <c r="E10" s="60">
        <f t="shared" si="0"/>
        <v>4.236504341260853</v>
      </c>
      <c r="F10" s="60" t="s">
        <v>107</v>
      </c>
      <c r="G10" s="59">
        <v>44.89</v>
      </c>
      <c r="H10" s="61">
        <v>8.61</v>
      </c>
      <c r="I10" s="62">
        <f t="shared" si="1"/>
        <v>53.5</v>
      </c>
      <c r="J10" s="59">
        <v>850</v>
      </c>
      <c r="K10" s="63">
        <f t="shared" si="2"/>
        <v>45475</v>
      </c>
    </row>
    <row r="11" spans="3:11" ht="12.75">
      <c r="C11" s="24"/>
      <c r="D11" s="10"/>
      <c r="E11" s="2"/>
      <c r="F11" s="2"/>
      <c r="G11" s="10"/>
      <c r="H11" s="23"/>
      <c r="I11" s="21"/>
      <c r="J11" s="18"/>
      <c r="K11" s="20"/>
    </row>
    <row r="12" spans="1:12" ht="12.75">
      <c r="A12" s="48"/>
      <c r="B12" s="190" t="s">
        <v>109</v>
      </c>
      <c r="C12" s="42" t="s">
        <v>34</v>
      </c>
      <c r="D12" s="49">
        <v>57.4</v>
      </c>
      <c r="E12" s="43">
        <f t="shared" si="0"/>
        <v>5.417138542846358</v>
      </c>
      <c r="F12" s="43" t="s">
        <v>107</v>
      </c>
      <c r="G12" s="49">
        <v>57.4</v>
      </c>
      <c r="H12" s="44">
        <v>12.04</v>
      </c>
      <c r="I12" s="45">
        <f t="shared" si="1"/>
        <v>69.44</v>
      </c>
      <c r="J12" s="46">
        <v>1000</v>
      </c>
      <c r="K12" s="47">
        <f t="shared" si="2"/>
        <v>69440</v>
      </c>
      <c r="L12" s="48"/>
    </row>
    <row r="13" spans="2:11" s="48" customFormat="1" ht="12.75">
      <c r="B13" s="188"/>
      <c r="C13" s="42" t="s">
        <v>35</v>
      </c>
      <c r="D13" s="49">
        <v>34.78</v>
      </c>
      <c r="E13" s="43">
        <f t="shared" si="0"/>
        <v>3.2823707059267653</v>
      </c>
      <c r="F13" s="43" t="s">
        <v>122</v>
      </c>
      <c r="G13" s="49">
        <v>34.78</v>
      </c>
      <c r="H13" s="44">
        <f aca="true" t="shared" si="3" ref="H13:H19">E13*216.25/100</f>
        <v>7.09812665156663</v>
      </c>
      <c r="I13" s="45">
        <f t="shared" si="1"/>
        <v>41.87812665156663</v>
      </c>
      <c r="J13" s="46">
        <v>1000</v>
      </c>
      <c r="K13" s="47">
        <f t="shared" si="2"/>
        <v>41878.12665156663</v>
      </c>
    </row>
    <row r="14" spans="1:12" s="48" customFormat="1" ht="12.75">
      <c r="A14" s="32"/>
      <c r="B14" s="188"/>
      <c r="C14" s="25" t="s">
        <v>36</v>
      </c>
      <c r="D14" s="33">
        <v>50.92</v>
      </c>
      <c r="E14" s="27">
        <f t="shared" si="0"/>
        <v>4.805587013967536</v>
      </c>
      <c r="F14" s="27" t="s">
        <v>107</v>
      </c>
      <c r="G14" s="33">
        <v>50.92</v>
      </c>
      <c r="H14" s="28">
        <v>10.69</v>
      </c>
      <c r="I14" s="29">
        <f t="shared" si="1"/>
        <v>61.61</v>
      </c>
      <c r="J14" s="30">
        <v>1000</v>
      </c>
      <c r="K14" s="31">
        <f t="shared" si="2"/>
        <v>61610</v>
      </c>
      <c r="L14" s="32"/>
    </row>
    <row r="15" spans="2:11" s="32" customFormat="1" ht="12.75">
      <c r="B15" s="188"/>
      <c r="C15" s="25" t="s">
        <v>37</v>
      </c>
      <c r="D15" s="33">
        <v>33.32</v>
      </c>
      <c r="E15" s="27">
        <f t="shared" si="0"/>
        <v>3.1445828614571543</v>
      </c>
      <c r="F15" s="27" t="s">
        <v>122</v>
      </c>
      <c r="G15" s="33">
        <v>33.32</v>
      </c>
      <c r="H15" s="28">
        <f t="shared" si="3"/>
        <v>6.800160437901096</v>
      </c>
      <c r="I15" s="29">
        <f>D15+H15</f>
        <v>40.1201604379011</v>
      </c>
      <c r="J15" s="30">
        <v>1000</v>
      </c>
      <c r="K15" s="31">
        <f t="shared" si="2"/>
        <v>40120.1604379011</v>
      </c>
    </row>
    <row r="16" spans="1:12" s="32" customFormat="1" ht="12.75">
      <c r="A16"/>
      <c r="B16" s="189"/>
      <c r="C16" s="58" t="s">
        <v>38</v>
      </c>
      <c r="D16" s="59">
        <v>53.32</v>
      </c>
      <c r="E16" s="60">
        <f t="shared" si="0"/>
        <v>5.032087580218951</v>
      </c>
      <c r="F16" s="60" t="s">
        <v>107</v>
      </c>
      <c r="G16" s="59">
        <v>53.32</v>
      </c>
      <c r="H16" s="61">
        <v>11.19</v>
      </c>
      <c r="I16" s="62">
        <f t="shared" si="1"/>
        <v>64.51</v>
      </c>
      <c r="J16" s="59">
        <v>850</v>
      </c>
      <c r="K16" s="63">
        <f t="shared" si="2"/>
        <v>54833.50000000001</v>
      </c>
      <c r="L16"/>
    </row>
    <row r="17" spans="3:11" ht="12.75">
      <c r="C17" s="24"/>
      <c r="D17" s="10"/>
      <c r="E17" s="2"/>
      <c r="F17" s="2"/>
      <c r="G17" s="10"/>
      <c r="H17" s="23"/>
      <c r="I17" s="21"/>
      <c r="J17" s="18"/>
      <c r="K17" s="20"/>
    </row>
    <row r="18" spans="1:12" ht="12.75">
      <c r="A18" s="48"/>
      <c r="B18" s="187" t="s">
        <v>110</v>
      </c>
      <c r="C18" s="42" t="s">
        <v>39</v>
      </c>
      <c r="D18" s="49">
        <v>57.4</v>
      </c>
      <c r="E18" s="43">
        <f t="shared" si="0"/>
        <v>5.417138542846358</v>
      </c>
      <c r="F18" s="43" t="s">
        <v>107</v>
      </c>
      <c r="G18" s="49">
        <v>57.4</v>
      </c>
      <c r="H18" s="44">
        <v>11.72</v>
      </c>
      <c r="I18" s="45">
        <f t="shared" si="1"/>
        <v>69.12</v>
      </c>
      <c r="J18" s="46">
        <v>1020</v>
      </c>
      <c r="K18" s="47">
        <f t="shared" si="2"/>
        <v>70502.40000000001</v>
      </c>
      <c r="L18" s="48"/>
    </row>
    <row r="19" spans="2:11" s="48" customFormat="1" ht="12.75">
      <c r="B19" s="188"/>
      <c r="C19" s="42" t="s">
        <v>40</v>
      </c>
      <c r="D19" s="49">
        <v>34.78</v>
      </c>
      <c r="E19" s="43">
        <f t="shared" si="0"/>
        <v>3.2823707059267653</v>
      </c>
      <c r="F19" s="43" t="s">
        <v>122</v>
      </c>
      <c r="G19" s="49">
        <v>34.78</v>
      </c>
      <c r="H19" s="44">
        <f t="shared" si="3"/>
        <v>7.09812665156663</v>
      </c>
      <c r="I19" s="45">
        <f t="shared" si="1"/>
        <v>41.87812665156663</v>
      </c>
      <c r="J19" s="46">
        <v>1020</v>
      </c>
      <c r="K19" s="47">
        <f t="shared" si="2"/>
        <v>42715.68918459796</v>
      </c>
    </row>
    <row r="20" spans="2:11" s="48" customFormat="1" ht="12.75">
      <c r="B20" s="188"/>
      <c r="C20" s="42" t="s">
        <v>41</v>
      </c>
      <c r="D20" s="49">
        <v>50.92</v>
      </c>
      <c r="E20" s="43">
        <f t="shared" si="0"/>
        <v>4.805587013967536</v>
      </c>
      <c r="F20" s="43" t="s">
        <v>107</v>
      </c>
      <c r="G20" s="49">
        <v>50.92</v>
      </c>
      <c r="H20" s="44">
        <v>10.69</v>
      </c>
      <c r="I20" s="45">
        <f t="shared" si="1"/>
        <v>61.61</v>
      </c>
      <c r="J20" s="46">
        <v>1020</v>
      </c>
      <c r="K20" s="47">
        <f t="shared" si="2"/>
        <v>62842.2</v>
      </c>
    </row>
    <row r="21" spans="1:12" s="48" customFormat="1" ht="12.75">
      <c r="A21"/>
      <c r="B21" s="188"/>
      <c r="C21" s="24" t="s">
        <v>42</v>
      </c>
      <c r="D21" s="1">
        <v>33.32</v>
      </c>
      <c r="E21" s="2">
        <f t="shared" si="0"/>
        <v>3.1445828614571543</v>
      </c>
      <c r="F21" s="2" t="s">
        <v>122</v>
      </c>
      <c r="G21" s="1">
        <v>33.32</v>
      </c>
      <c r="H21" s="23">
        <v>7.01</v>
      </c>
      <c r="I21" s="21">
        <f>D21+H21</f>
        <v>40.33</v>
      </c>
      <c r="J21" s="18">
        <v>1020</v>
      </c>
      <c r="K21" s="20">
        <f t="shared" si="2"/>
        <v>41136.6</v>
      </c>
      <c r="L21"/>
    </row>
    <row r="22" spans="1:12" ht="12.75">
      <c r="A22" s="48"/>
      <c r="B22" s="189"/>
      <c r="C22" s="42" t="s">
        <v>43</v>
      </c>
      <c r="D22" s="49">
        <v>53.32</v>
      </c>
      <c r="E22" s="43">
        <f t="shared" si="0"/>
        <v>5.032087580218951</v>
      </c>
      <c r="F22" s="43" t="s">
        <v>107</v>
      </c>
      <c r="G22" s="49">
        <v>53.32</v>
      </c>
      <c r="H22" s="44">
        <v>11.19</v>
      </c>
      <c r="I22" s="45">
        <f t="shared" si="1"/>
        <v>64.51</v>
      </c>
      <c r="J22" s="46">
        <v>1020</v>
      </c>
      <c r="K22" s="47">
        <f t="shared" si="2"/>
        <v>65800.20000000001</v>
      </c>
      <c r="L22" s="48"/>
    </row>
    <row r="23" spans="1:12" s="48" customFormat="1" ht="12.75">
      <c r="A23"/>
      <c r="B23"/>
      <c r="C23" s="24"/>
      <c r="D23" s="10"/>
      <c r="E23" s="2"/>
      <c r="F23" s="2"/>
      <c r="G23" s="10"/>
      <c r="H23" s="23"/>
      <c r="I23" s="21"/>
      <c r="J23" s="18"/>
      <c r="K23" s="20"/>
      <c r="L23"/>
    </row>
    <row r="24" spans="2:11" ht="12.75">
      <c r="B24" s="187" t="s">
        <v>111</v>
      </c>
      <c r="C24" s="24" t="s">
        <v>44</v>
      </c>
      <c r="D24" s="1">
        <v>95.6</v>
      </c>
      <c r="E24" s="2">
        <f t="shared" si="0"/>
        <v>9.02227255568139</v>
      </c>
      <c r="F24" s="2" t="s">
        <v>123</v>
      </c>
      <c r="G24" s="1">
        <v>95.6</v>
      </c>
      <c r="H24" s="23">
        <v>20.03</v>
      </c>
      <c r="I24" s="21">
        <f t="shared" si="1"/>
        <v>115.63</v>
      </c>
      <c r="J24" s="18">
        <v>1050</v>
      </c>
      <c r="K24" s="20">
        <f t="shared" si="2"/>
        <v>121411.5</v>
      </c>
    </row>
    <row r="25" spans="2:11" ht="12.75">
      <c r="B25" s="188"/>
      <c r="C25" s="24" t="s">
        <v>45</v>
      </c>
      <c r="D25" s="1">
        <v>34.46</v>
      </c>
      <c r="E25" s="2">
        <f t="shared" si="0"/>
        <v>3.2521706304265763</v>
      </c>
      <c r="F25" s="2" t="s">
        <v>122</v>
      </c>
      <c r="G25" s="1">
        <v>34.46</v>
      </c>
      <c r="H25" s="23">
        <v>7.25</v>
      </c>
      <c r="I25" s="21">
        <f t="shared" si="1"/>
        <v>41.71</v>
      </c>
      <c r="J25" s="18">
        <v>1050</v>
      </c>
      <c r="K25" s="20">
        <f t="shared" si="2"/>
        <v>43795.5</v>
      </c>
    </row>
    <row r="26" spans="1:12" ht="12.75">
      <c r="A26" s="57"/>
      <c r="B26" s="188"/>
      <c r="C26" s="50" t="s">
        <v>46</v>
      </c>
      <c r="D26" s="51">
        <v>50.92</v>
      </c>
      <c r="E26" s="52">
        <f t="shared" si="0"/>
        <v>4.805587013967536</v>
      </c>
      <c r="F26" s="52" t="s">
        <v>107</v>
      </c>
      <c r="G26" s="51">
        <v>50.92</v>
      </c>
      <c r="H26" s="53">
        <v>10.69</v>
      </c>
      <c r="I26" s="54">
        <f t="shared" si="1"/>
        <v>61.61</v>
      </c>
      <c r="J26" s="55">
        <v>1050</v>
      </c>
      <c r="K26" s="56">
        <f t="shared" si="2"/>
        <v>64690.5</v>
      </c>
      <c r="L26" s="57"/>
    </row>
    <row r="27" spans="1:12" s="57" customFormat="1" ht="12.75">
      <c r="A27" s="32"/>
      <c r="B27" s="188"/>
      <c r="C27" s="25" t="s">
        <v>93</v>
      </c>
      <c r="D27" s="33">
        <v>33.32</v>
      </c>
      <c r="E27" s="27">
        <f t="shared" si="0"/>
        <v>3.1445828614571543</v>
      </c>
      <c r="F27" s="27" t="s">
        <v>122</v>
      </c>
      <c r="G27" s="33">
        <v>33.32</v>
      </c>
      <c r="H27" s="28">
        <v>7.01</v>
      </c>
      <c r="I27" s="29">
        <f>D27+H27</f>
        <v>40.33</v>
      </c>
      <c r="J27" s="30">
        <v>1050</v>
      </c>
      <c r="K27" s="31">
        <f t="shared" si="2"/>
        <v>42346.5</v>
      </c>
      <c r="L27" s="32"/>
    </row>
    <row r="28" spans="1:12" s="32" customFormat="1" ht="12.75">
      <c r="A28"/>
      <c r="B28" s="189"/>
      <c r="C28" s="24" t="s">
        <v>94</v>
      </c>
      <c r="D28" s="1">
        <v>53.35</v>
      </c>
      <c r="E28" s="2">
        <f t="shared" si="0"/>
        <v>5.034918837297093</v>
      </c>
      <c r="F28" s="2" t="s">
        <v>102</v>
      </c>
      <c r="G28" s="1">
        <v>53.35</v>
      </c>
      <c r="H28" s="23">
        <v>11.2</v>
      </c>
      <c r="I28" s="21">
        <f t="shared" si="1"/>
        <v>64.55</v>
      </c>
      <c r="J28" s="18">
        <v>1050</v>
      </c>
      <c r="K28" s="20">
        <f t="shared" si="2"/>
        <v>67777.5</v>
      </c>
      <c r="L28"/>
    </row>
    <row r="29" spans="2:11" ht="12.75">
      <c r="B29" s="7"/>
      <c r="C29" s="24"/>
      <c r="D29" s="9"/>
      <c r="E29" s="2"/>
      <c r="F29" s="2"/>
      <c r="G29" s="9"/>
      <c r="H29" s="23"/>
      <c r="I29" s="21"/>
      <c r="J29" s="18"/>
      <c r="K29" s="20"/>
    </row>
    <row r="30" spans="1:12" ht="12.75">
      <c r="A30" s="40"/>
      <c r="B30" s="187" t="s">
        <v>121</v>
      </c>
      <c r="C30" s="34" t="s">
        <v>95</v>
      </c>
      <c r="D30" s="15">
        <v>35.63</v>
      </c>
      <c r="E30" s="35">
        <f t="shared" si="0"/>
        <v>3.3625896564741415</v>
      </c>
      <c r="F30" s="35" t="s">
        <v>122</v>
      </c>
      <c r="G30" s="15">
        <v>35.63</v>
      </c>
      <c r="H30" s="36">
        <v>7.06</v>
      </c>
      <c r="I30" s="37">
        <f t="shared" si="1"/>
        <v>42.690000000000005</v>
      </c>
      <c r="J30" s="38">
        <v>1080</v>
      </c>
      <c r="K30" s="39">
        <f t="shared" si="2"/>
        <v>46105.200000000004</v>
      </c>
      <c r="L30" s="40"/>
    </row>
    <row r="31" spans="1:12" s="40" customFormat="1" ht="12.75">
      <c r="A31" s="48"/>
      <c r="B31" s="189"/>
      <c r="C31" s="42" t="s">
        <v>96</v>
      </c>
      <c r="D31" s="49">
        <v>88.78</v>
      </c>
      <c r="E31" s="43">
        <f t="shared" si="0"/>
        <v>8.378633446583619</v>
      </c>
      <c r="F31" s="43" t="s">
        <v>124</v>
      </c>
      <c r="G31" s="49">
        <v>88.78</v>
      </c>
      <c r="H31" s="44">
        <v>17.52</v>
      </c>
      <c r="I31" s="45">
        <f t="shared" si="1"/>
        <v>106.3</v>
      </c>
      <c r="J31" s="46">
        <v>1080</v>
      </c>
      <c r="K31" s="47">
        <f t="shared" si="2"/>
        <v>114804</v>
      </c>
      <c r="L31" s="48"/>
    </row>
    <row r="32" spans="1:13" s="48" customFormat="1" ht="12.75">
      <c r="A32" s="8"/>
      <c r="B32" s="7"/>
      <c r="C32" s="9"/>
      <c r="D32" s="9"/>
      <c r="E32" s="12"/>
      <c r="F32" s="12"/>
      <c r="G32" s="4">
        <f>SUM(G6:G32)</f>
        <v>1059.6000000000001</v>
      </c>
      <c r="H32" s="5">
        <f>SUM(H6:H32)</f>
        <v>216.18641374103436</v>
      </c>
      <c r="I32" s="5">
        <f>SUM(I6:I32)</f>
        <v>1275.7864137410345</v>
      </c>
      <c r="J32" s="16"/>
      <c r="K32"/>
      <c r="L32"/>
      <c r="M32"/>
    </row>
    <row r="33" spans="4:12" ht="12.75">
      <c r="D33" s="4">
        <f>SUM(D6:D32)</f>
        <v>1059.6000000000001</v>
      </c>
      <c r="E33" s="11">
        <f>SUM(E6:E32)</f>
        <v>100.00000000000001</v>
      </c>
      <c r="F33" s="11"/>
      <c r="K33">
        <v>22</v>
      </c>
      <c r="L33">
        <v>1</v>
      </c>
    </row>
  </sheetData>
  <sheetProtection/>
  <mergeCells count="8">
    <mergeCell ref="B1:K1"/>
    <mergeCell ref="B24:B28"/>
    <mergeCell ref="B30:B31"/>
    <mergeCell ref="B3:B4"/>
    <mergeCell ref="C3:C4"/>
    <mergeCell ref="B6:B10"/>
    <mergeCell ref="B12:B16"/>
    <mergeCell ref="B18:B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0" customWidth="1"/>
    <col min="2" max="2" width="10.421875" style="65" customWidth="1"/>
    <col min="3" max="3" width="9.140625" style="67" customWidth="1"/>
    <col min="4" max="4" width="21.00390625" style="67" customWidth="1"/>
    <col min="5" max="5" width="9.140625" style="65" customWidth="1"/>
    <col min="6" max="6" width="0.13671875" style="65" hidden="1" customWidth="1"/>
    <col min="7" max="7" width="10.57421875" style="66" customWidth="1"/>
    <col min="8" max="8" width="9.8515625" style="65" customWidth="1"/>
    <col min="9" max="9" width="10.00390625" style="67" customWidth="1"/>
    <col min="10" max="10" width="9.140625" style="67" customWidth="1"/>
    <col min="11" max="11" width="9.140625" style="65" customWidth="1"/>
  </cols>
  <sheetData>
    <row r="1" spans="2:11" ht="12.75">
      <c r="B1" s="191" t="s">
        <v>128</v>
      </c>
      <c r="C1" s="192"/>
      <c r="D1" s="192"/>
      <c r="E1" s="192"/>
      <c r="F1" s="192"/>
      <c r="G1" s="192"/>
      <c r="H1" s="192"/>
      <c r="I1" s="192"/>
      <c r="J1" s="192"/>
      <c r="K1" s="67"/>
    </row>
    <row r="3" spans="2:10" ht="50.25" customHeight="1">
      <c r="B3" s="182" t="s">
        <v>115</v>
      </c>
      <c r="C3" s="182" t="s">
        <v>116</v>
      </c>
      <c r="D3" s="94"/>
      <c r="E3" s="95" t="s">
        <v>117</v>
      </c>
      <c r="F3" s="95" t="s">
        <v>117</v>
      </c>
      <c r="G3" s="96" t="s">
        <v>118</v>
      </c>
      <c r="H3" s="97" t="s">
        <v>119</v>
      </c>
      <c r="I3" s="95" t="s">
        <v>113</v>
      </c>
      <c r="J3" s="95" t="s">
        <v>112</v>
      </c>
    </row>
    <row r="4" spans="2:10" ht="45.75" customHeight="1">
      <c r="B4" s="183"/>
      <c r="C4" s="183"/>
      <c r="D4" s="98"/>
      <c r="E4" s="95" t="s">
        <v>1</v>
      </c>
      <c r="F4" s="95" t="s">
        <v>1</v>
      </c>
      <c r="G4" s="96" t="s">
        <v>1</v>
      </c>
      <c r="H4" s="97" t="s">
        <v>1</v>
      </c>
      <c r="I4" s="95" t="s">
        <v>120</v>
      </c>
      <c r="J4" s="95" t="s">
        <v>101</v>
      </c>
    </row>
    <row r="5" spans="2:10" ht="12.75">
      <c r="B5" s="69"/>
      <c r="C5" s="69"/>
      <c r="D5" s="69"/>
      <c r="E5" s="69"/>
      <c r="F5" s="69"/>
      <c r="G5" s="70"/>
      <c r="H5" s="69"/>
      <c r="I5" s="68"/>
      <c r="J5" s="68"/>
    </row>
    <row r="6" spans="2:10" ht="12.75">
      <c r="B6" s="193" t="s">
        <v>108</v>
      </c>
      <c r="C6" s="126" t="s">
        <v>47</v>
      </c>
      <c r="D6" s="126" t="s">
        <v>107</v>
      </c>
      <c r="E6" s="71">
        <v>44.89</v>
      </c>
      <c r="F6" s="72">
        <f>E6/995.33*100</f>
        <v>4.510061989490922</v>
      </c>
      <c r="G6" s="161">
        <v>9.12</v>
      </c>
      <c r="H6" s="74">
        <f>E6+G6</f>
        <v>54.01</v>
      </c>
      <c r="I6" s="68">
        <v>980</v>
      </c>
      <c r="J6" s="75">
        <f>H6*I6</f>
        <v>52929.799999999996</v>
      </c>
    </row>
    <row r="7" spans="2:11" s="41" customFormat="1" ht="12.75">
      <c r="B7" s="194"/>
      <c r="C7" s="126" t="s">
        <v>48</v>
      </c>
      <c r="D7" s="126" t="s">
        <v>122</v>
      </c>
      <c r="E7" s="73">
        <v>33.51</v>
      </c>
      <c r="F7" s="72">
        <f aca="true" t="shared" si="0" ref="F7:F31">E7/995.33*100</f>
        <v>3.3667225945163914</v>
      </c>
      <c r="G7" s="161">
        <v>6.81</v>
      </c>
      <c r="H7" s="74">
        <f>E7+G7</f>
        <v>40.32</v>
      </c>
      <c r="I7" s="68">
        <v>980</v>
      </c>
      <c r="J7" s="75">
        <f aca="true" t="shared" si="1" ref="J7:J31">H7*I7</f>
        <v>39513.6</v>
      </c>
      <c r="K7" s="65"/>
    </row>
    <row r="8" spans="2:11" s="22" customFormat="1" ht="12.75">
      <c r="B8" s="194"/>
      <c r="C8" s="129" t="s">
        <v>49</v>
      </c>
      <c r="D8" s="129" t="s">
        <v>122</v>
      </c>
      <c r="E8" s="132">
        <v>37.8</v>
      </c>
      <c r="F8" s="131">
        <f t="shared" si="0"/>
        <v>3.7977354244320978</v>
      </c>
      <c r="G8" s="162">
        <v>7.68</v>
      </c>
      <c r="H8" s="133">
        <f>E8+G8</f>
        <v>45.48</v>
      </c>
      <c r="I8" s="134">
        <v>950</v>
      </c>
      <c r="J8" s="135">
        <f t="shared" si="1"/>
        <v>43206</v>
      </c>
      <c r="K8" s="136"/>
    </row>
    <row r="9" spans="2:10" ht="12.75">
      <c r="B9" s="194"/>
      <c r="C9" s="126" t="s">
        <v>50</v>
      </c>
      <c r="D9" s="126" t="s">
        <v>122</v>
      </c>
      <c r="E9" s="71">
        <v>34.46</v>
      </c>
      <c r="F9" s="72">
        <f t="shared" si="0"/>
        <v>3.4621683260828067</v>
      </c>
      <c r="G9" s="161">
        <v>7</v>
      </c>
      <c r="H9" s="74">
        <f>E9+G9</f>
        <v>41.46</v>
      </c>
      <c r="I9" s="68">
        <v>950</v>
      </c>
      <c r="J9" s="75">
        <f t="shared" si="1"/>
        <v>39387</v>
      </c>
    </row>
    <row r="10" spans="2:10" ht="12.75">
      <c r="B10" s="195"/>
      <c r="C10" s="126" t="s">
        <v>51</v>
      </c>
      <c r="D10" s="126" t="s">
        <v>122</v>
      </c>
      <c r="E10" s="71">
        <v>41.3</v>
      </c>
      <c r="F10" s="72">
        <f t="shared" si="0"/>
        <v>4.149377593360995</v>
      </c>
      <c r="G10" s="161">
        <v>8.39</v>
      </c>
      <c r="H10" s="74">
        <f>E10+G10</f>
        <v>49.69</v>
      </c>
      <c r="I10" s="68">
        <v>950</v>
      </c>
      <c r="J10" s="75">
        <f t="shared" si="1"/>
        <v>47205.5</v>
      </c>
    </row>
    <row r="11" spans="3:10" ht="12.75">
      <c r="C11" s="126"/>
      <c r="D11" s="85"/>
      <c r="E11" s="76"/>
      <c r="F11" s="72"/>
      <c r="G11" s="77"/>
      <c r="H11" s="74"/>
      <c r="I11" s="68"/>
      <c r="J11" s="75"/>
    </row>
    <row r="12" spans="2:10" ht="12.75">
      <c r="B12" s="193" t="s">
        <v>109</v>
      </c>
      <c r="C12" s="126" t="s">
        <v>52</v>
      </c>
      <c r="D12" s="126" t="s">
        <v>107</v>
      </c>
      <c r="E12" s="71">
        <v>53.32</v>
      </c>
      <c r="F12" s="72">
        <f t="shared" si="0"/>
        <v>5.357017270653953</v>
      </c>
      <c r="G12" s="77">
        <v>11.87</v>
      </c>
      <c r="H12" s="74">
        <f>E12+G12</f>
        <v>65.19</v>
      </c>
      <c r="I12" s="68">
        <v>1000</v>
      </c>
      <c r="J12" s="75">
        <f t="shared" si="1"/>
        <v>65190</v>
      </c>
    </row>
    <row r="13" spans="2:11" s="22" customFormat="1" ht="12.75">
      <c r="B13" s="194"/>
      <c r="C13" s="129" t="s">
        <v>53</v>
      </c>
      <c r="D13" s="129" t="s">
        <v>122</v>
      </c>
      <c r="E13" s="130">
        <v>33.32</v>
      </c>
      <c r="F13" s="131">
        <f t="shared" si="0"/>
        <v>3.3476334482031085</v>
      </c>
      <c r="G13" s="163">
        <v>7.42</v>
      </c>
      <c r="H13" s="133">
        <f>E13+G13</f>
        <v>40.74</v>
      </c>
      <c r="I13" s="134">
        <v>1000</v>
      </c>
      <c r="J13" s="135">
        <f t="shared" si="1"/>
        <v>40740</v>
      </c>
      <c r="K13" s="136"/>
    </row>
    <row r="14" spans="2:10" ht="12.75">
      <c r="B14" s="194"/>
      <c r="C14" s="126" t="s">
        <v>54</v>
      </c>
      <c r="D14" s="126" t="s">
        <v>107</v>
      </c>
      <c r="E14" s="71">
        <v>50.92</v>
      </c>
      <c r="F14" s="72">
        <f t="shared" si="0"/>
        <v>5.115891211959853</v>
      </c>
      <c r="G14" s="77">
        <v>11.34</v>
      </c>
      <c r="H14" s="74">
        <f>E14+G14</f>
        <v>62.260000000000005</v>
      </c>
      <c r="I14" s="68">
        <v>980</v>
      </c>
      <c r="J14" s="75">
        <f t="shared" si="1"/>
        <v>61014.8</v>
      </c>
    </row>
    <row r="15" spans="2:10" ht="12.75">
      <c r="B15" s="194"/>
      <c r="C15" s="126" t="s">
        <v>55</v>
      </c>
      <c r="D15" s="126" t="s">
        <v>122</v>
      </c>
      <c r="E15" s="71">
        <v>34.78</v>
      </c>
      <c r="F15" s="72">
        <f t="shared" si="0"/>
        <v>3.4943184672420204</v>
      </c>
      <c r="G15" s="77">
        <v>7.74</v>
      </c>
      <c r="H15" s="74">
        <f>E15+G15</f>
        <v>42.52</v>
      </c>
      <c r="I15" s="68">
        <v>980</v>
      </c>
      <c r="J15" s="75">
        <f t="shared" si="1"/>
        <v>41669.600000000006</v>
      </c>
    </row>
    <row r="16" spans="2:10" ht="12.75">
      <c r="B16" s="195"/>
      <c r="C16" s="137" t="s">
        <v>56</v>
      </c>
      <c r="D16" s="137" t="s">
        <v>122</v>
      </c>
      <c r="E16" s="138">
        <v>41.3</v>
      </c>
      <c r="F16" s="139">
        <f t="shared" si="0"/>
        <v>4.149377593360995</v>
      </c>
      <c r="G16" s="140">
        <v>9.19</v>
      </c>
      <c r="H16" s="141">
        <f>E16+G16</f>
        <v>50.489999999999995</v>
      </c>
      <c r="I16" s="138">
        <v>850</v>
      </c>
      <c r="J16" s="142">
        <f t="shared" si="1"/>
        <v>42916.49999999999</v>
      </c>
    </row>
    <row r="17" spans="3:10" ht="12.75">
      <c r="C17" s="164"/>
      <c r="D17" s="165"/>
      <c r="E17" s="166"/>
      <c r="F17" s="167"/>
      <c r="G17" s="168"/>
      <c r="H17" s="169"/>
      <c r="I17" s="170"/>
      <c r="J17" s="171"/>
    </row>
    <row r="18" spans="2:10" ht="12.75">
      <c r="B18" s="193" t="s">
        <v>110</v>
      </c>
      <c r="C18" s="137" t="s">
        <v>57</v>
      </c>
      <c r="D18" s="137" t="s">
        <v>107</v>
      </c>
      <c r="E18" s="138">
        <v>53.32</v>
      </c>
      <c r="F18" s="139">
        <f t="shared" si="0"/>
        <v>5.357017270653953</v>
      </c>
      <c r="G18" s="140">
        <v>11.87</v>
      </c>
      <c r="H18" s="141">
        <f>E18+G18</f>
        <v>65.19</v>
      </c>
      <c r="I18" s="138">
        <v>850</v>
      </c>
      <c r="J18" s="142">
        <f t="shared" si="1"/>
        <v>55411.5</v>
      </c>
    </row>
    <row r="19" spans="2:11" s="48" customFormat="1" ht="12.75">
      <c r="B19" s="194"/>
      <c r="C19" s="127" t="s">
        <v>58</v>
      </c>
      <c r="D19" s="127" t="s">
        <v>122</v>
      </c>
      <c r="E19" s="78">
        <v>33.32</v>
      </c>
      <c r="F19" s="79">
        <f t="shared" si="0"/>
        <v>3.3476334482031085</v>
      </c>
      <c r="G19" s="80">
        <f>F19*216.25/100</f>
        <v>7.239257331739222</v>
      </c>
      <c r="H19" s="81">
        <f>E19+G19</f>
        <v>40.559257331739225</v>
      </c>
      <c r="I19" s="82">
        <v>1000</v>
      </c>
      <c r="J19" s="83">
        <f t="shared" si="1"/>
        <v>40559.25733173922</v>
      </c>
      <c r="K19" s="128"/>
    </row>
    <row r="20" spans="2:10" ht="12.75">
      <c r="B20" s="194"/>
      <c r="C20" s="126" t="s">
        <v>59</v>
      </c>
      <c r="D20" s="126" t="s">
        <v>107</v>
      </c>
      <c r="E20" s="71">
        <v>50.92</v>
      </c>
      <c r="F20" s="72">
        <f t="shared" si="0"/>
        <v>5.115891211959853</v>
      </c>
      <c r="G20" s="77">
        <v>11.34</v>
      </c>
      <c r="H20" s="74">
        <f>E20+G20</f>
        <v>62.260000000000005</v>
      </c>
      <c r="I20" s="68">
        <v>980</v>
      </c>
      <c r="J20" s="75">
        <f t="shared" si="1"/>
        <v>61014.8</v>
      </c>
    </row>
    <row r="21" spans="2:10" ht="12.75">
      <c r="B21" s="194"/>
      <c r="C21" s="126" t="s">
        <v>60</v>
      </c>
      <c r="D21" s="126" t="s">
        <v>122</v>
      </c>
      <c r="E21" s="71">
        <v>34.78</v>
      </c>
      <c r="F21" s="72">
        <f t="shared" si="0"/>
        <v>3.4943184672420204</v>
      </c>
      <c r="G21" s="77">
        <v>7.74</v>
      </c>
      <c r="H21" s="74">
        <f>E21+G21</f>
        <v>42.52</v>
      </c>
      <c r="I21" s="68">
        <v>980</v>
      </c>
      <c r="J21" s="75">
        <f t="shared" si="1"/>
        <v>41669.600000000006</v>
      </c>
    </row>
    <row r="22" spans="2:11" s="48" customFormat="1" ht="12.75">
      <c r="B22" s="195"/>
      <c r="C22" s="127" t="s">
        <v>61</v>
      </c>
      <c r="D22" s="127" t="s">
        <v>122</v>
      </c>
      <c r="E22" s="78">
        <v>41.3</v>
      </c>
      <c r="F22" s="79">
        <f t="shared" si="0"/>
        <v>4.149377593360995</v>
      </c>
      <c r="G22" s="80">
        <v>9.19</v>
      </c>
      <c r="H22" s="81">
        <f>E22+G22</f>
        <v>50.489999999999995</v>
      </c>
      <c r="I22" s="82">
        <v>980</v>
      </c>
      <c r="J22" s="83">
        <f t="shared" si="1"/>
        <v>49480.2</v>
      </c>
      <c r="K22" s="128"/>
    </row>
    <row r="23" spans="3:10" ht="12.75">
      <c r="C23" s="126"/>
      <c r="D23" s="85"/>
      <c r="E23" s="76"/>
      <c r="F23" s="72"/>
      <c r="G23" s="77"/>
      <c r="H23" s="74"/>
      <c r="I23" s="68"/>
      <c r="J23" s="75"/>
    </row>
    <row r="24" spans="2:10" ht="12.75">
      <c r="B24" s="193" t="s">
        <v>111</v>
      </c>
      <c r="C24" s="126" t="s">
        <v>62</v>
      </c>
      <c r="D24" s="126" t="s">
        <v>107</v>
      </c>
      <c r="E24" s="71">
        <v>53.32</v>
      </c>
      <c r="F24" s="72">
        <f t="shared" si="0"/>
        <v>5.357017270653953</v>
      </c>
      <c r="G24" s="77">
        <v>11.87</v>
      </c>
      <c r="H24" s="74">
        <f>E24+G24</f>
        <v>65.19</v>
      </c>
      <c r="I24" s="68">
        <v>1050</v>
      </c>
      <c r="J24" s="75">
        <f t="shared" si="1"/>
        <v>68449.5</v>
      </c>
    </row>
    <row r="25" spans="2:11" s="48" customFormat="1" ht="12.75">
      <c r="B25" s="194"/>
      <c r="C25" s="127" t="s">
        <v>63</v>
      </c>
      <c r="D25" s="127" t="s">
        <v>122</v>
      </c>
      <c r="E25" s="78">
        <v>33.32</v>
      </c>
      <c r="F25" s="79">
        <f t="shared" si="0"/>
        <v>3.3476334482031085</v>
      </c>
      <c r="G25" s="80">
        <v>7.42</v>
      </c>
      <c r="H25" s="81">
        <f>E25+G25</f>
        <v>40.74</v>
      </c>
      <c r="I25" s="82">
        <v>1050</v>
      </c>
      <c r="J25" s="83">
        <f t="shared" si="1"/>
        <v>42777</v>
      </c>
      <c r="K25" s="128"/>
    </row>
    <row r="26" spans="2:10" ht="12.75">
      <c r="B26" s="194"/>
      <c r="C26" s="137" t="s">
        <v>64</v>
      </c>
      <c r="D26" s="137" t="s">
        <v>107</v>
      </c>
      <c r="E26" s="138">
        <v>50.92</v>
      </c>
      <c r="F26" s="139">
        <f t="shared" si="0"/>
        <v>5.115891211959853</v>
      </c>
      <c r="G26" s="140">
        <v>11.34</v>
      </c>
      <c r="H26" s="141">
        <f>E26+G26</f>
        <v>62.260000000000005</v>
      </c>
      <c r="I26" s="138">
        <v>850</v>
      </c>
      <c r="J26" s="142">
        <f t="shared" si="1"/>
        <v>52921.00000000001</v>
      </c>
    </row>
    <row r="27" spans="2:10" ht="12.75">
      <c r="B27" s="194"/>
      <c r="C27" s="137" t="s">
        <v>97</v>
      </c>
      <c r="D27" s="137" t="s">
        <v>122</v>
      </c>
      <c r="E27" s="138">
        <v>34.78</v>
      </c>
      <c r="F27" s="139">
        <f t="shared" si="0"/>
        <v>3.4943184672420204</v>
      </c>
      <c r="G27" s="140">
        <v>7.74</v>
      </c>
      <c r="H27" s="141">
        <f>E27+G27</f>
        <v>42.52</v>
      </c>
      <c r="I27" s="138">
        <v>850</v>
      </c>
      <c r="J27" s="142">
        <f t="shared" si="1"/>
        <v>36142</v>
      </c>
    </row>
    <row r="28" spans="2:10" ht="12.75">
      <c r="B28" s="195"/>
      <c r="C28" s="126" t="s">
        <v>98</v>
      </c>
      <c r="D28" s="126" t="s">
        <v>107</v>
      </c>
      <c r="E28" s="71">
        <v>79.34</v>
      </c>
      <c r="F28" s="72">
        <f t="shared" si="0"/>
        <v>7.971225623662503</v>
      </c>
      <c r="G28" s="77">
        <v>17.84</v>
      </c>
      <c r="H28" s="74">
        <f>E28+G28</f>
        <v>97.18</v>
      </c>
      <c r="I28" s="68">
        <v>1050</v>
      </c>
      <c r="J28" s="75">
        <f t="shared" si="1"/>
        <v>102039</v>
      </c>
    </row>
    <row r="29" spans="2:10" ht="12.75">
      <c r="B29" s="84"/>
      <c r="C29" s="126"/>
      <c r="D29" s="85"/>
      <c r="E29" s="85"/>
      <c r="F29" s="72"/>
      <c r="G29" s="77"/>
      <c r="H29" s="74"/>
      <c r="I29" s="68"/>
      <c r="J29" s="75"/>
    </row>
    <row r="30" spans="2:11" s="48" customFormat="1" ht="12.75">
      <c r="B30" s="193" t="s">
        <v>121</v>
      </c>
      <c r="C30" s="127" t="s">
        <v>100</v>
      </c>
      <c r="D30" s="127" t="s">
        <v>123</v>
      </c>
      <c r="E30" s="78">
        <v>88.78</v>
      </c>
      <c r="F30" s="79">
        <f t="shared" si="0"/>
        <v>8.919654787859303</v>
      </c>
      <c r="G30" s="80">
        <v>18.61</v>
      </c>
      <c r="H30" s="81">
        <f>E30+G30</f>
        <v>107.39</v>
      </c>
      <c r="I30" s="82">
        <v>1080</v>
      </c>
      <c r="J30" s="83">
        <f t="shared" si="1"/>
        <v>115981.2</v>
      </c>
      <c r="K30" s="128"/>
    </row>
    <row r="31" spans="2:10" ht="12.75">
      <c r="B31" s="195"/>
      <c r="C31" s="126" t="s">
        <v>99</v>
      </c>
      <c r="D31" s="126" t="s">
        <v>122</v>
      </c>
      <c r="E31" s="71">
        <v>35.63</v>
      </c>
      <c r="F31" s="72">
        <f t="shared" si="0"/>
        <v>3.579717279696181</v>
      </c>
      <c r="G31" s="77">
        <v>7.47</v>
      </c>
      <c r="H31" s="74">
        <f>E31+G31</f>
        <v>43.1</v>
      </c>
      <c r="I31" s="68">
        <v>1080</v>
      </c>
      <c r="J31" s="75">
        <f t="shared" si="1"/>
        <v>46548</v>
      </c>
    </row>
    <row r="32" spans="1:12" ht="12.75">
      <c r="A32" s="8"/>
      <c r="B32" s="84"/>
      <c r="C32" s="85"/>
      <c r="D32" s="85"/>
      <c r="E32" s="85"/>
      <c r="F32" s="86"/>
      <c r="G32" s="70"/>
      <c r="H32" s="70"/>
      <c r="L32" s="16">
        <v>22</v>
      </c>
    </row>
    <row r="33" spans="5:8" ht="12.75">
      <c r="E33" s="87">
        <f>SUM(E6:E32)</f>
        <v>995.3299999999999</v>
      </c>
      <c r="F33" s="88">
        <f>SUM(F6:F32)</f>
        <v>100</v>
      </c>
      <c r="G33" s="89">
        <f>SUM(G6:G32)</f>
        <v>216.2292573317392</v>
      </c>
      <c r="H33" s="89">
        <f>SUM(H6:H32)</f>
        <v>1211.5592573317392</v>
      </c>
    </row>
  </sheetData>
  <sheetProtection/>
  <mergeCells count="8">
    <mergeCell ref="B1:J1"/>
    <mergeCell ref="B24:B28"/>
    <mergeCell ref="B30:B31"/>
    <mergeCell ref="B3:B4"/>
    <mergeCell ref="C3:C4"/>
    <mergeCell ref="B6:B10"/>
    <mergeCell ref="B12:B16"/>
    <mergeCell ref="B18:B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2">
      <selection activeCell="M11" sqref="M11"/>
    </sheetView>
  </sheetViews>
  <sheetFormatPr defaultColWidth="9.140625" defaultRowHeight="12.75"/>
  <cols>
    <col min="1" max="1" width="4.57421875" style="0" customWidth="1"/>
    <col min="2" max="2" width="10.421875" style="65" customWidth="1"/>
    <col min="3" max="3" width="9.140625" style="67" customWidth="1"/>
    <col min="4" max="4" width="22.28125" style="67" customWidth="1"/>
    <col min="5" max="5" width="18.7109375" style="65" customWidth="1"/>
    <col min="6" max="6" width="9.140625" style="65" hidden="1" customWidth="1"/>
    <col min="7" max="7" width="10.57421875" style="66" customWidth="1"/>
    <col min="8" max="8" width="9.8515625" style="65" customWidth="1"/>
    <col min="9" max="10" width="9.140625" style="67" customWidth="1"/>
  </cols>
  <sheetData>
    <row r="1" spans="2:11" ht="12.75">
      <c r="B1" s="191" t="s">
        <v>129</v>
      </c>
      <c r="C1" s="192"/>
      <c r="D1" s="192"/>
      <c r="E1" s="192"/>
      <c r="F1" s="192"/>
      <c r="G1" s="192"/>
      <c r="H1" s="192"/>
      <c r="I1" s="192"/>
      <c r="J1" s="192"/>
      <c r="K1" s="16"/>
    </row>
    <row r="3" spans="2:10" ht="38.25">
      <c r="B3" s="182" t="s">
        <v>115</v>
      </c>
      <c r="C3" s="182" t="s">
        <v>116</v>
      </c>
      <c r="D3" s="94"/>
      <c r="E3" s="95" t="s">
        <v>117</v>
      </c>
      <c r="F3" s="95" t="s">
        <v>0</v>
      </c>
      <c r="G3" s="96" t="s">
        <v>118</v>
      </c>
      <c r="H3" s="97" t="s">
        <v>119</v>
      </c>
      <c r="I3" s="95" t="s">
        <v>113</v>
      </c>
      <c r="J3" s="95" t="s">
        <v>112</v>
      </c>
    </row>
    <row r="4" spans="2:10" ht="25.5">
      <c r="B4" s="183"/>
      <c r="C4" s="183"/>
      <c r="D4" s="98"/>
      <c r="E4" s="95" t="s">
        <v>1</v>
      </c>
      <c r="F4" s="95" t="s">
        <v>2</v>
      </c>
      <c r="G4" s="96" t="s">
        <v>1</v>
      </c>
      <c r="H4" s="97" t="s">
        <v>1</v>
      </c>
      <c r="I4" s="95" t="s">
        <v>120</v>
      </c>
      <c r="J4" s="95" t="s">
        <v>101</v>
      </c>
    </row>
    <row r="5" spans="2:10" ht="12.75">
      <c r="B5" s="69"/>
      <c r="C5" s="69"/>
      <c r="D5" s="69"/>
      <c r="E5" s="69"/>
      <c r="F5" s="69"/>
      <c r="G5" s="70"/>
      <c r="H5" s="69"/>
      <c r="I5" s="172"/>
      <c r="J5" s="172"/>
    </row>
    <row r="6" spans="2:10" ht="12.75">
      <c r="B6" s="173"/>
      <c r="C6" s="68" t="s">
        <v>103</v>
      </c>
      <c r="D6" s="68" t="s">
        <v>105</v>
      </c>
      <c r="E6" s="68">
        <v>62.76</v>
      </c>
      <c r="F6" s="68"/>
      <c r="G6" s="77">
        <v>8.6</v>
      </c>
      <c r="H6" s="77">
        <f aca="true" t="shared" si="0" ref="H6:H11">E6+G6</f>
        <v>71.36</v>
      </c>
      <c r="I6" s="68">
        <v>1000</v>
      </c>
      <c r="J6" s="68">
        <f>H6*I6</f>
        <v>71360</v>
      </c>
    </row>
    <row r="7" spans="2:10" ht="12.75">
      <c r="B7" s="193" t="s">
        <v>108</v>
      </c>
      <c r="C7" s="126" t="s">
        <v>65</v>
      </c>
      <c r="D7" s="126" t="s">
        <v>122</v>
      </c>
      <c r="E7" s="73">
        <v>34.64</v>
      </c>
      <c r="F7" s="72">
        <f>E7/1382.36*100</f>
        <v>2.5058595445470067</v>
      </c>
      <c r="G7" s="77">
        <v>4.93</v>
      </c>
      <c r="H7" s="74">
        <f t="shared" si="0"/>
        <v>39.57</v>
      </c>
      <c r="I7" s="68">
        <v>980</v>
      </c>
      <c r="J7" s="75">
        <f>H7*I7</f>
        <v>38778.6</v>
      </c>
    </row>
    <row r="8" spans="2:10" ht="12.75">
      <c r="B8" s="194"/>
      <c r="C8" s="126" t="s">
        <v>66</v>
      </c>
      <c r="D8" s="126" t="s">
        <v>122</v>
      </c>
      <c r="E8" s="73">
        <v>34.64</v>
      </c>
      <c r="F8" s="72">
        <f aca="true" t="shared" si="1" ref="F8:F38">E8/1382.36*100</f>
        <v>2.5058595445470067</v>
      </c>
      <c r="G8" s="77">
        <v>4.93</v>
      </c>
      <c r="H8" s="74">
        <f t="shared" si="0"/>
        <v>39.57</v>
      </c>
      <c r="I8" s="68">
        <v>980</v>
      </c>
      <c r="J8" s="75">
        <f aca="true" t="shared" si="2" ref="J8:J38">H8*I8</f>
        <v>38778.6</v>
      </c>
    </row>
    <row r="9" spans="2:10" ht="12.75">
      <c r="B9" s="194"/>
      <c r="C9" s="126" t="s">
        <v>67</v>
      </c>
      <c r="D9" s="126" t="s">
        <v>122</v>
      </c>
      <c r="E9" s="73">
        <v>42.21</v>
      </c>
      <c r="F9" s="72">
        <f t="shared" si="1"/>
        <v>3.0534737694956453</v>
      </c>
      <c r="G9" s="77">
        <v>6.01</v>
      </c>
      <c r="H9" s="74">
        <f t="shared" si="0"/>
        <v>48.22</v>
      </c>
      <c r="I9" s="68">
        <v>980</v>
      </c>
      <c r="J9" s="75">
        <f t="shared" si="2"/>
        <v>47255.6</v>
      </c>
    </row>
    <row r="10" spans="2:10" ht="12.75">
      <c r="B10" s="194"/>
      <c r="C10" s="126" t="s">
        <v>68</v>
      </c>
      <c r="D10" s="126" t="s">
        <v>122</v>
      </c>
      <c r="E10" s="73">
        <v>35.28</v>
      </c>
      <c r="F10" s="72">
        <f t="shared" si="1"/>
        <v>2.5521571804739724</v>
      </c>
      <c r="G10" s="77">
        <v>4.93</v>
      </c>
      <c r="H10" s="74">
        <f t="shared" si="0"/>
        <v>40.21</v>
      </c>
      <c r="I10" s="68">
        <v>950</v>
      </c>
      <c r="J10" s="75">
        <f t="shared" si="2"/>
        <v>38199.5</v>
      </c>
    </row>
    <row r="11" spans="2:10" ht="12.75">
      <c r="B11" s="195"/>
      <c r="C11" s="126" t="s">
        <v>69</v>
      </c>
      <c r="D11" s="126" t="s">
        <v>104</v>
      </c>
      <c r="E11" s="73">
        <v>71.05</v>
      </c>
      <c r="F11" s="72">
        <f t="shared" si="1"/>
        <v>5.139760988454527</v>
      </c>
      <c r="G11" s="77">
        <v>9.73</v>
      </c>
      <c r="H11" s="74">
        <f t="shared" si="0"/>
        <v>80.78</v>
      </c>
      <c r="I11" s="68">
        <v>950</v>
      </c>
      <c r="J11" s="75">
        <f t="shared" si="2"/>
        <v>76741</v>
      </c>
    </row>
    <row r="12" spans="3:10" ht="12.75">
      <c r="C12" s="126"/>
      <c r="D12" s="85"/>
      <c r="E12" s="174"/>
      <c r="F12" s="72"/>
      <c r="G12" s="77"/>
      <c r="H12" s="74"/>
      <c r="I12" s="68"/>
      <c r="J12" s="75"/>
    </row>
    <row r="13" spans="2:10" s="48" customFormat="1" ht="12.75">
      <c r="B13" s="193" t="s">
        <v>109</v>
      </c>
      <c r="C13" s="127" t="s">
        <v>70</v>
      </c>
      <c r="D13" s="127" t="s">
        <v>105</v>
      </c>
      <c r="E13" s="143">
        <v>79.68</v>
      </c>
      <c r="F13" s="79">
        <f t="shared" si="1"/>
        <v>5.764055672907203</v>
      </c>
      <c r="G13" s="80">
        <v>11.863</v>
      </c>
      <c r="H13" s="81">
        <f aca="true" t="shared" si="3" ref="H13:H18">E13+G13</f>
        <v>91.543</v>
      </c>
      <c r="I13" s="82">
        <v>1000</v>
      </c>
      <c r="J13" s="83">
        <f t="shared" si="2"/>
        <v>91543</v>
      </c>
    </row>
    <row r="14" spans="2:10" s="40" customFormat="1" ht="12.75">
      <c r="B14" s="194"/>
      <c r="C14" s="126" t="s">
        <v>71</v>
      </c>
      <c r="D14" s="126" t="s">
        <v>122</v>
      </c>
      <c r="E14" s="73">
        <v>34.64</v>
      </c>
      <c r="F14" s="72">
        <f t="shared" si="1"/>
        <v>2.5058595445470067</v>
      </c>
      <c r="G14" s="77">
        <v>5.41</v>
      </c>
      <c r="H14" s="74">
        <f t="shared" si="3"/>
        <v>40.05</v>
      </c>
      <c r="I14" s="68">
        <v>1000</v>
      </c>
      <c r="J14" s="75">
        <f t="shared" si="2"/>
        <v>40050</v>
      </c>
    </row>
    <row r="15" spans="2:10" s="40" customFormat="1" ht="12.75">
      <c r="B15" s="194"/>
      <c r="C15" s="126" t="s">
        <v>72</v>
      </c>
      <c r="D15" s="126" t="s">
        <v>122</v>
      </c>
      <c r="E15" s="73">
        <v>34.64</v>
      </c>
      <c r="F15" s="72">
        <f t="shared" si="1"/>
        <v>2.5058595445470067</v>
      </c>
      <c r="G15" s="77">
        <v>5.41</v>
      </c>
      <c r="H15" s="74">
        <f t="shared" si="3"/>
        <v>40.05</v>
      </c>
      <c r="I15" s="68">
        <v>1000</v>
      </c>
      <c r="J15" s="75">
        <f t="shared" si="2"/>
        <v>40050</v>
      </c>
    </row>
    <row r="16" spans="2:10" ht="12.75">
      <c r="B16" s="194"/>
      <c r="C16" s="126" t="s">
        <v>73</v>
      </c>
      <c r="D16" s="126" t="s">
        <v>122</v>
      </c>
      <c r="E16" s="73">
        <v>42.21</v>
      </c>
      <c r="F16" s="72">
        <f t="shared" si="1"/>
        <v>3.0534737694956453</v>
      </c>
      <c r="G16" s="77">
        <v>6.59</v>
      </c>
      <c r="H16" s="74">
        <f t="shared" si="3"/>
        <v>48.8</v>
      </c>
      <c r="I16" s="68">
        <v>1000</v>
      </c>
      <c r="J16" s="75">
        <f t="shared" si="2"/>
        <v>48800</v>
      </c>
    </row>
    <row r="17" spans="2:10" ht="12.75">
      <c r="B17" s="194"/>
      <c r="C17" s="126" t="s">
        <v>74</v>
      </c>
      <c r="D17" s="126" t="s">
        <v>122</v>
      </c>
      <c r="E17" s="73">
        <v>45.28</v>
      </c>
      <c r="F17" s="72">
        <f t="shared" si="1"/>
        <v>3.275557741832808</v>
      </c>
      <c r="G17" s="77">
        <v>6.93</v>
      </c>
      <c r="H17" s="74">
        <f t="shared" si="3"/>
        <v>52.21</v>
      </c>
      <c r="I17" s="68">
        <v>980</v>
      </c>
      <c r="J17" s="75">
        <f t="shared" si="2"/>
        <v>51165.8</v>
      </c>
    </row>
    <row r="18" spans="2:10" ht="12.75">
      <c r="B18" s="195"/>
      <c r="C18" s="126" t="s">
        <v>75</v>
      </c>
      <c r="D18" s="126" t="s">
        <v>105</v>
      </c>
      <c r="E18" s="73">
        <v>71.87</v>
      </c>
      <c r="F18" s="72">
        <f t="shared" si="1"/>
        <v>5.199079834485952</v>
      </c>
      <c r="G18" s="77">
        <v>10.79</v>
      </c>
      <c r="H18" s="74">
        <f t="shared" si="3"/>
        <v>82.66</v>
      </c>
      <c r="I18" s="68">
        <v>980</v>
      </c>
      <c r="J18" s="75">
        <f t="shared" si="2"/>
        <v>81006.8</v>
      </c>
    </row>
    <row r="19" spans="3:10" ht="12.75">
      <c r="C19" s="126"/>
      <c r="D19" s="85"/>
      <c r="E19" s="174"/>
      <c r="F19" s="72"/>
      <c r="G19" s="77"/>
      <c r="H19" s="74"/>
      <c r="I19" s="68"/>
      <c r="J19" s="75"/>
    </row>
    <row r="20" spans="2:10" s="48" customFormat="1" ht="12.75">
      <c r="B20" s="193" t="s">
        <v>110</v>
      </c>
      <c r="C20" s="127" t="s">
        <v>76</v>
      </c>
      <c r="D20" s="127" t="s">
        <v>105</v>
      </c>
      <c r="E20" s="143">
        <v>79.68</v>
      </c>
      <c r="F20" s="79">
        <f t="shared" si="1"/>
        <v>5.764055672907203</v>
      </c>
      <c r="G20" s="80">
        <v>11.96</v>
      </c>
      <c r="H20" s="81">
        <f aca="true" t="shared" si="4" ref="H20:H25">E20+G20</f>
        <v>91.64000000000001</v>
      </c>
      <c r="I20" s="82">
        <v>1000</v>
      </c>
      <c r="J20" s="83">
        <f t="shared" si="2"/>
        <v>91640.00000000001</v>
      </c>
    </row>
    <row r="21" spans="2:10" s="48" customFormat="1" ht="12.75">
      <c r="B21" s="194"/>
      <c r="C21" s="127" t="s">
        <v>77</v>
      </c>
      <c r="D21" s="127" t="s">
        <v>122</v>
      </c>
      <c r="E21" s="143">
        <v>34.64</v>
      </c>
      <c r="F21" s="79">
        <f t="shared" si="1"/>
        <v>2.5058595445470067</v>
      </c>
      <c r="G21" s="80">
        <v>5.41</v>
      </c>
      <c r="H21" s="81">
        <f t="shared" si="4"/>
        <v>40.05</v>
      </c>
      <c r="I21" s="82">
        <v>1000</v>
      </c>
      <c r="J21" s="83">
        <f t="shared" si="2"/>
        <v>40050</v>
      </c>
    </row>
    <row r="22" spans="2:10" ht="12.75">
      <c r="B22" s="194"/>
      <c r="C22" s="126" t="s">
        <v>78</v>
      </c>
      <c r="D22" s="126" t="s">
        <v>122</v>
      </c>
      <c r="E22" s="73">
        <v>34.64</v>
      </c>
      <c r="F22" s="72">
        <f t="shared" si="1"/>
        <v>2.5058595445470067</v>
      </c>
      <c r="G22" s="77">
        <v>5.41</v>
      </c>
      <c r="H22" s="74">
        <f t="shared" si="4"/>
        <v>40.05</v>
      </c>
      <c r="I22" s="68">
        <v>1000</v>
      </c>
      <c r="J22" s="75">
        <f t="shared" si="2"/>
        <v>40050</v>
      </c>
    </row>
    <row r="23" spans="2:10" ht="12.75">
      <c r="B23" s="194"/>
      <c r="C23" s="137" t="s">
        <v>79</v>
      </c>
      <c r="D23" s="137" t="s">
        <v>122</v>
      </c>
      <c r="E23" s="140">
        <v>42.21</v>
      </c>
      <c r="F23" s="139">
        <f t="shared" si="1"/>
        <v>3.0534737694956453</v>
      </c>
      <c r="G23" s="140">
        <v>6.59</v>
      </c>
      <c r="H23" s="141">
        <f t="shared" si="4"/>
        <v>48.8</v>
      </c>
      <c r="I23" s="138">
        <v>850</v>
      </c>
      <c r="J23" s="142">
        <f t="shared" si="2"/>
        <v>41480</v>
      </c>
    </row>
    <row r="24" spans="2:10" ht="12.75">
      <c r="B24" s="194"/>
      <c r="C24" s="137" t="s">
        <v>80</v>
      </c>
      <c r="D24" s="137" t="s">
        <v>122</v>
      </c>
      <c r="E24" s="140">
        <v>45.28</v>
      </c>
      <c r="F24" s="139">
        <f t="shared" si="1"/>
        <v>3.275557741832808</v>
      </c>
      <c r="G24" s="140">
        <v>6.93</v>
      </c>
      <c r="H24" s="141">
        <f t="shared" si="4"/>
        <v>52.21</v>
      </c>
      <c r="I24" s="138">
        <v>850</v>
      </c>
      <c r="J24" s="142">
        <f t="shared" si="2"/>
        <v>44378.5</v>
      </c>
    </row>
    <row r="25" spans="2:10" ht="12.75">
      <c r="B25" s="195"/>
      <c r="C25" s="126" t="s">
        <v>81</v>
      </c>
      <c r="D25" s="126" t="s">
        <v>105</v>
      </c>
      <c r="E25" s="73">
        <v>71.87</v>
      </c>
      <c r="F25" s="72">
        <f t="shared" si="1"/>
        <v>5.199079834485952</v>
      </c>
      <c r="G25" s="77">
        <v>10.89</v>
      </c>
      <c r="H25" s="74">
        <f t="shared" si="4"/>
        <v>82.76</v>
      </c>
      <c r="I25" s="68">
        <v>980</v>
      </c>
      <c r="J25" s="75">
        <f t="shared" si="2"/>
        <v>81104.8</v>
      </c>
    </row>
    <row r="26" spans="3:10" ht="12.75">
      <c r="C26" s="126"/>
      <c r="D26" s="85"/>
      <c r="E26" s="174"/>
      <c r="F26" s="72"/>
      <c r="G26" s="77"/>
      <c r="H26" s="74"/>
      <c r="I26" s="68"/>
      <c r="J26" s="75"/>
    </row>
    <row r="27" spans="2:10" s="48" customFormat="1" ht="12.75">
      <c r="B27" s="193" t="s">
        <v>111</v>
      </c>
      <c r="C27" s="127" t="s">
        <v>82</v>
      </c>
      <c r="D27" s="127" t="s">
        <v>105</v>
      </c>
      <c r="E27" s="143">
        <v>80.45</v>
      </c>
      <c r="F27" s="79">
        <f t="shared" si="1"/>
        <v>5.8197575161318325</v>
      </c>
      <c r="G27" s="80">
        <v>11.863</v>
      </c>
      <c r="H27" s="81">
        <f aca="true" t="shared" si="5" ref="H27:H32">E27+G27</f>
        <v>92.313</v>
      </c>
      <c r="I27" s="82">
        <v>1050</v>
      </c>
      <c r="J27" s="83">
        <f t="shared" si="2"/>
        <v>96928.65000000001</v>
      </c>
    </row>
    <row r="28" spans="2:10" ht="12.75">
      <c r="B28" s="194"/>
      <c r="C28" s="126" t="s">
        <v>83</v>
      </c>
      <c r="D28" s="126" t="s">
        <v>122</v>
      </c>
      <c r="E28" s="73">
        <v>34.64</v>
      </c>
      <c r="F28" s="72">
        <f t="shared" si="1"/>
        <v>2.5058595445470067</v>
      </c>
      <c r="G28" s="77">
        <v>5.41</v>
      </c>
      <c r="H28" s="74">
        <f t="shared" si="5"/>
        <v>40.05</v>
      </c>
      <c r="I28" s="68">
        <v>1050</v>
      </c>
      <c r="J28" s="75">
        <f t="shared" si="2"/>
        <v>42052.5</v>
      </c>
    </row>
    <row r="29" spans="2:10" ht="12.75">
      <c r="B29" s="194"/>
      <c r="C29" s="126" t="s">
        <v>84</v>
      </c>
      <c r="D29" s="126" t="s">
        <v>122</v>
      </c>
      <c r="E29" s="73">
        <v>34.64</v>
      </c>
      <c r="F29" s="72">
        <f t="shared" si="1"/>
        <v>2.5058595445470067</v>
      </c>
      <c r="G29" s="77">
        <v>5.41</v>
      </c>
      <c r="H29" s="74">
        <f t="shared" si="5"/>
        <v>40.05</v>
      </c>
      <c r="I29" s="68">
        <v>1050</v>
      </c>
      <c r="J29" s="75">
        <f t="shared" si="2"/>
        <v>42052.5</v>
      </c>
    </row>
    <row r="30" spans="2:10" ht="12.75">
      <c r="B30" s="194"/>
      <c r="C30" s="126" t="s">
        <v>85</v>
      </c>
      <c r="D30" s="126" t="s">
        <v>122</v>
      </c>
      <c r="E30" s="73">
        <v>42.21</v>
      </c>
      <c r="F30" s="72">
        <f t="shared" si="1"/>
        <v>3.0534737694956453</v>
      </c>
      <c r="G30" s="77">
        <v>6.59</v>
      </c>
      <c r="H30" s="74">
        <f t="shared" si="5"/>
        <v>48.8</v>
      </c>
      <c r="I30" s="68">
        <v>1050</v>
      </c>
      <c r="J30" s="75">
        <f t="shared" si="2"/>
        <v>51240</v>
      </c>
    </row>
    <row r="31" spans="2:10" ht="12.75">
      <c r="B31" s="194"/>
      <c r="C31" s="126" t="s">
        <v>86</v>
      </c>
      <c r="D31" s="126" t="s">
        <v>122</v>
      </c>
      <c r="E31" s="73">
        <v>45.28</v>
      </c>
      <c r="F31" s="72">
        <f t="shared" si="1"/>
        <v>3.275557741832808</v>
      </c>
      <c r="G31" s="77">
        <v>6.93</v>
      </c>
      <c r="H31" s="74">
        <f t="shared" si="5"/>
        <v>52.21</v>
      </c>
      <c r="I31" s="68">
        <v>1000</v>
      </c>
      <c r="J31" s="75">
        <f t="shared" si="2"/>
        <v>52210</v>
      </c>
    </row>
    <row r="32" spans="2:10" ht="12.75">
      <c r="B32" s="195"/>
      <c r="C32" s="126" t="s">
        <v>87</v>
      </c>
      <c r="D32" s="126" t="s">
        <v>105</v>
      </c>
      <c r="E32" s="73">
        <v>71.87</v>
      </c>
      <c r="F32" s="72">
        <f t="shared" si="1"/>
        <v>5.199079834485952</v>
      </c>
      <c r="G32" s="77">
        <v>10.79</v>
      </c>
      <c r="H32" s="74">
        <f t="shared" si="5"/>
        <v>82.66</v>
      </c>
      <c r="I32" s="68">
        <v>1000</v>
      </c>
      <c r="J32" s="75">
        <f t="shared" si="2"/>
        <v>82660</v>
      </c>
    </row>
    <row r="33" spans="2:10" ht="12.75">
      <c r="B33" s="84"/>
      <c r="C33" s="126"/>
      <c r="D33" s="85"/>
      <c r="E33" s="175"/>
      <c r="F33" s="72"/>
      <c r="G33" s="77"/>
      <c r="H33" s="74"/>
      <c r="I33" s="68"/>
      <c r="J33" s="75"/>
    </row>
    <row r="34" spans="2:10" ht="12.75">
      <c r="B34" s="193" t="s">
        <v>121</v>
      </c>
      <c r="C34" s="126" t="s">
        <v>88</v>
      </c>
      <c r="D34" s="126" t="s">
        <v>122</v>
      </c>
      <c r="E34" s="73">
        <v>39.04</v>
      </c>
      <c r="F34" s="72">
        <f t="shared" si="1"/>
        <v>2.8241557915448943</v>
      </c>
      <c r="G34" s="77">
        <v>5.52</v>
      </c>
      <c r="H34" s="74">
        <f>E34+G34</f>
        <v>44.56</v>
      </c>
      <c r="I34" s="68">
        <v>1080</v>
      </c>
      <c r="J34" s="75">
        <f t="shared" si="2"/>
        <v>48124.8</v>
      </c>
    </row>
    <row r="35" spans="2:10" ht="12.75">
      <c r="B35" s="194"/>
      <c r="C35" s="126" t="s">
        <v>89</v>
      </c>
      <c r="D35" s="126" t="s">
        <v>122</v>
      </c>
      <c r="E35" s="73">
        <v>34.6</v>
      </c>
      <c r="F35" s="72">
        <f t="shared" si="1"/>
        <v>2.5029659423015715</v>
      </c>
      <c r="G35" s="77">
        <v>5.09</v>
      </c>
      <c r="H35" s="74">
        <f>E35+G35</f>
        <v>39.69</v>
      </c>
      <c r="I35" s="68">
        <v>1080</v>
      </c>
      <c r="J35" s="75">
        <f t="shared" si="2"/>
        <v>42865.2</v>
      </c>
    </row>
    <row r="36" spans="2:10" ht="12.75">
      <c r="B36" s="194"/>
      <c r="C36" s="126" t="s">
        <v>90</v>
      </c>
      <c r="D36" s="126" t="s">
        <v>122</v>
      </c>
      <c r="E36" s="73">
        <v>47.87</v>
      </c>
      <c r="F36" s="72">
        <f t="shared" si="1"/>
        <v>3.462918487224746</v>
      </c>
      <c r="G36" s="77">
        <v>7.04</v>
      </c>
      <c r="H36" s="74">
        <f>E36+G36</f>
        <v>54.91</v>
      </c>
      <c r="I36" s="68">
        <v>1080</v>
      </c>
      <c r="J36" s="75">
        <f t="shared" si="2"/>
        <v>59302.799999999996</v>
      </c>
    </row>
    <row r="37" spans="2:10" ht="12.75">
      <c r="B37" s="194"/>
      <c r="C37" s="126" t="s">
        <v>91</v>
      </c>
      <c r="D37" s="126" t="s">
        <v>122</v>
      </c>
      <c r="E37" s="73">
        <v>41.71</v>
      </c>
      <c r="F37" s="72">
        <f t="shared" si="1"/>
        <v>3.0173037414277037</v>
      </c>
      <c r="G37" s="77">
        <v>6.13</v>
      </c>
      <c r="H37" s="74">
        <f>E37+G37</f>
        <v>47.84</v>
      </c>
      <c r="I37" s="68">
        <v>1050</v>
      </c>
      <c r="J37" s="75">
        <f t="shared" si="2"/>
        <v>50232</v>
      </c>
    </row>
    <row r="38" spans="2:10" ht="12.75">
      <c r="B38" s="195"/>
      <c r="C38" s="126" t="s">
        <v>92</v>
      </c>
      <c r="D38" s="126" t="s">
        <v>105</v>
      </c>
      <c r="E38" s="73">
        <v>75.59</v>
      </c>
      <c r="F38" s="72">
        <f t="shared" si="1"/>
        <v>5.468184843311439</v>
      </c>
      <c r="G38" s="77">
        <v>10.99</v>
      </c>
      <c r="H38" s="74">
        <f>E38+G38</f>
        <v>86.58</v>
      </c>
      <c r="I38" s="68">
        <v>1050</v>
      </c>
      <c r="J38" s="75">
        <f t="shared" si="2"/>
        <v>90909</v>
      </c>
    </row>
    <row r="39" spans="1:8" ht="12.75">
      <c r="A39" s="8"/>
      <c r="B39" s="84"/>
      <c r="C39" s="85"/>
      <c r="D39" s="85"/>
      <c r="E39" s="85"/>
      <c r="F39" s="86"/>
      <c r="G39" s="70"/>
      <c r="H39" s="70"/>
    </row>
    <row r="40" spans="5:10" ht="12.75">
      <c r="E40" s="87">
        <f>SUM(E7:E39)</f>
        <v>1382.3599999999994</v>
      </c>
      <c r="F40" s="88">
        <f>SUM(F7:F39)</f>
        <v>100.00000000000001</v>
      </c>
      <c r="G40" s="89">
        <f>SUM(G7:G39)</f>
        <v>206.47600000000003</v>
      </c>
      <c r="H40" s="89">
        <f>SUM(H7:H39)</f>
        <v>1588.8359999999998</v>
      </c>
      <c r="J40" s="90"/>
    </row>
    <row r="42" ht="12.75">
      <c r="J42" s="67">
        <v>28</v>
      </c>
    </row>
  </sheetData>
  <sheetProtection/>
  <mergeCells count="8">
    <mergeCell ref="B1:J1"/>
    <mergeCell ref="B27:B32"/>
    <mergeCell ref="B34:B38"/>
    <mergeCell ref="B3:B4"/>
    <mergeCell ref="C3:C4"/>
    <mergeCell ref="B7:B11"/>
    <mergeCell ref="B13:B18"/>
    <mergeCell ref="B20:B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  <ignoredErrors>
    <ignoredError sqref="G40 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Sofia</cp:lastModifiedBy>
  <cp:lastPrinted>2009-08-19T05:56:17Z</cp:lastPrinted>
  <dcterms:created xsi:type="dcterms:W3CDTF">2003-09-15T12:19:55Z</dcterms:created>
  <dcterms:modified xsi:type="dcterms:W3CDTF">2010-04-30T09:18:18Z</dcterms:modified>
  <cp:category/>
  <cp:version/>
  <cp:contentType/>
  <cp:contentStatus/>
</cp:coreProperties>
</file>